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0.2\share\03_経営管理グループ\70 調達事務\R7当初\②電力契約（本部一括契約）\04　公告\"/>
    </mc:Choice>
  </mc:AlternateContent>
  <xr:revisionPtr revIDLastSave="0" documentId="13_ncr:1_{4E761332-19CB-4C21-84C6-7B3E2BB0008D}" xr6:coauthVersionLast="47" xr6:coauthVersionMax="47" xr10:uidLastSave="{00000000-0000-0000-0000-000000000000}"/>
  <bookViews>
    <workbookView xWindow="-120" yWindow="-120" windowWidth="29040" windowHeight="15720" xr2:uid="{C5EB42C9-5CA8-472E-B07E-D3720881B8B2}"/>
  </bookViews>
  <sheets>
    <sheet name="入札金額内訳書" sheetId="3" r:id="rId1"/>
  </sheets>
  <definedNames>
    <definedName name="_xlnm.Print_Area" localSheetId="0">入札金額内訳書!$A$1:$Q$39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3" l="1"/>
  <c r="Q37" i="3"/>
  <c r="Q18" i="3"/>
  <c r="Q35" i="3"/>
  <c r="Q34" i="3"/>
  <c r="P34" i="3"/>
  <c r="F23" i="3"/>
  <c r="F35" i="3" s="1"/>
  <c r="P23" i="3"/>
  <c r="Q17" i="3"/>
  <c r="P17" i="3"/>
  <c r="Q6" i="3"/>
  <c r="P6" i="3"/>
  <c r="F18" i="3"/>
  <c r="F34" i="3"/>
  <c r="F27" i="3"/>
  <c r="F7" i="3"/>
  <c r="F6" i="3"/>
  <c r="P16" i="3"/>
  <c r="P15" i="3"/>
  <c r="P14" i="3"/>
  <c r="P13" i="3"/>
  <c r="P12" i="3"/>
  <c r="P32" i="3"/>
  <c r="P30" i="3"/>
  <c r="P33" i="3"/>
  <c r="P29" i="3"/>
  <c r="L18" i="3"/>
  <c r="L35" i="3"/>
  <c r="Q23" i="3" l="1"/>
  <c r="P31" i="3"/>
  <c r="P28" i="3"/>
  <c r="P27" i="3"/>
  <c r="P26" i="3"/>
  <c r="P25" i="3"/>
  <c r="P24" i="3"/>
  <c r="P11" i="3"/>
  <c r="P10" i="3"/>
  <c r="P9" i="3"/>
  <c r="P8" i="3"/>
  <c r="P7" i="3"/>
  <c r="Q13" i="3" l="1"/>
  <c r="F33" i="3" l="1"/>
  <c r="F32" i="3"/>
  <c r="F31" i="3"/>
  <c r="F30" i="3"/>
  <c r="F29" i="3"/>
  <c r="F28" i="3"/>
  <c r="F26" i="3"/>
  <c r="F25" i="3"/>
  <c r="F24" i="3"/>
  <c r="Q28" i="3" l="1"/>
  <c r="Q24" i="3"/>
  <c r="Q31" i="3"/>
  <c r="Q30" i="3"/>
  <c r="Q29" i="3"/>
  <c r="Q26" i="3"/>
  <c r="Q32" i="3"/>
  <c r="Q27" i="3"/>
  <c r="Q33" i="3"/>
  <c r="Q25" i="3"/>
  <c r="Q7" i="3"/>
  <c r="F8" i="3"/>
  <c r="Q8" i="3" s="1"/>
  <c r="F9" i="3"/>
  <c r="Q9" i="3" s="1"/>
  <c r="F10" i="3"/>
  <c r="Q10" i="3" s="1"/>
  <c r="F11" i="3"/>
  <c r="Q11" i="3" s="1"/>
  <c r="F12" i="3"/>
  <c r="Q12" i="3" s="1"/>
  <c r="F13" i="3"/>
  <c r="F14" i="3"/>
  <c r="Q14" i="3" s="1"/>
  <c r="F15" i="3"/>
  <c r="Q15" i="3" s="1"/>
  <c r="F16" i="3"/>
  <c r="Q16" i="3" s="1"/>
  <c r="F17" i="3"/>
</calcChain>
</file>

<file path=xl/sharedStrings.xml><?xml version="1.0" encoding="utf-8"?>
<sst xmlns="http://schemas.openxmlformats.org/spreadsheetml/2006/main" count="72" uniqueCount="40">
  <si>
    <t>契約電力（Kw）</t>
    <rPh sb="0" eb="4">
      <t>ケイヤクデンリョク</t>
    </rPh>
    <phoneticPr fontId="1"/>
  </si>
  <si>
    <t>ピーク</t>
    <phoneticPr fontId="1"/>
  </si>
  <si>
    <t>夏季昼間</t>
    <rPh sb="0" eb="2">
      <t>カキ</t>
    </rPh>
    <rPh sb="2" eb="4">
      <t>ヒルマ</t>
    </rPh>
    <phoneticPr fontId="1"/>
  </si>
  <si>
    <t>他季昼間</t>
    <rPh sb="0" eb="1">
      <t>ホカ</t>
    </rPh>
    <rPh sb="1" eb="2">
      <t>キ</t>
    </rPh>
    <rPh sb="2" eb="4">
      <t>ヒルマ</t>
    </rPh>
    <phoneticPr fontId="1"/>
  </si>
  <si>
    <t>夜間</t>
    <rPh sb="0" eb="2">
      <t>ヤカン</t>
    </rPh>
    <phoneticPr fontId="1"/>
  </si>
  <si>
    <t>入札金額内訳書</t>
    <rPh sb="0" eb="2">
      <t>ニュウサツ</t>
    </rPh>
    <rPh sb="2" eb="4">
      <t>キンガク</t>
    </rPh>
    <rPh sb="4" eb="7">
      <t>ウチワケショ</t>
    </rPh>
    <phoneticPr fontId="1"/>
  </si>
  <si>
    <t>予定使用電力量（kWh）</t>
    <rPh sb="0" eb="2">
      <t>ヨテイ</t>
    </rPh>
    <rPh sb="2" eb="4">
      <t>シヨウ</t>
    </rPh>
    <rPh sb="4" eb="7">
      <t>デンリョクリョウ</t>
    </rPh>
    <phoneticPr fontId="1"/>
  </si>
  <si>
    <t>合計</t>
    <rPh sb="0" eb="2">
      <t>ゴウケイ</t>
    </rPh>
    <phoneticPr fontId="1"/>
  </si>
  <si>
    <t>契約希望 電力量料金単価（円）※</t>
    <rPh sb="0" eb="4">
      <t>ケイヤクキボウ</t>
    </rPh>
    <rPh sb="5" eb="7">
      <t>デンリョク</t>
    </rPh>
    <rPh sb="7" eb="8">
      <t>リョウ</t>
    </rPh>
    <rPh sb="8" eb="10">
      <t>リョウキン</t>
    </rPh>
    <rPh sb="10" eb="12">
      <t>タンカ</t>
    </rPh>
    <phoneticPr fontId="1"/>
  </si>
  <si>
    <r>
      <t xml:space="preserve">契約希望
基本料金単価（円）
</t>
    </r>
    <r>
      <rPr>
        <sz val="9"/>
        <color theme="1"/>
        <rFont val="游ゴシック"/>
        <family val="3"/>
        <charset val="128"/>
        <scheme val="minor"/>
      </rPr>
      <t>※小数点以下第２位まで記入</t>
    </r>
    <rPh sb="5" eb="9">
      <t>キホンリョウキン</t>
    </rPh>
    <rPh sb="9" eb="11">
      <t>タンカ</t>
    </rPh>
    <rPh sb="12" eb="13">
      <t>エン</t>
    </rPh>
    <rPh sb="16" eb="21">
      <t>ショウスウテンイカ</t>
    </rPh>
    <rPh sb="21" eb="22">
      <t>ダイ</t>
    </rPh>
    <rPh sb="23" eb="24">
      <t>イ</t>
    </rPh>
    <rPh sb="26" eb="28">
      <t>キニュウ</t>
    </rPh>
    <phoneticPr fontId="1"/>
  </si>
  <si>
    <t>力率調整</t>
    <rPh sb="0" eb="2">
      <t>リキリツ</t>
    </rPh>
    <rPh sb="2" eb="4">
      <t>チョウセイ</t>
    </rPh>
    <phoneticPr fontId="1"/>
  </si>
  <si>
    <t>※受注者の契約メニューに該当する欄に数値を入力してください。</t>
  </si>
  <si>
    <t>　１　宮城県立精神医療センター</t>
    <rPh sb="3" eb="11">
      <t>ミヤギケンリツセイシンイリョウ</t>
    </rPh>
    <phoneticPr fontId="1"/>
  </si>
  <si>
    <t>　２　宮城県立がんセンター</t>
    <rPh sb="3" eb="7">
      <t>ミヤギケンリツ</t>
    </rPh>
    <phoneticPr fontId="1"/>
  </si>
  <si>
    <t>1　合計金額（税込）</t>
    <rPh sb="2" eb="4">
      <t>ゴウケイ</t>
    </rPh>
    <rPh sb="4" eb="6">
      <t>キンガク</t>
    </rPh>
    <rPh sb="7" eb="9">
      <t>ゼイコミ</t>
    </rPh>
    <phoneticPr fontId="1"/>
  </si>
  <si>
    <t>2　合計金額（税込）</t>
    <rPh sb="2" eb="4">
      <t>ゴウケイ</t>
    </rPh>
    <rPh sb="4" eb="6">
      <t>キンガク</t>
    </rPh>
    <rPh sb="7" eb="9">
      <t>ゼイコミ</t>
    </rPh>
    <phoneticPr fontId="1"/>
  </si>
  <si>
    <t>1+2　総計（税込）</t>
    <rPh sb="4" eb="6">
      <t>ソウケイ</t>
    </rPh>
    <rPh sb="7" eb="9">
      <t>ゼイコミ</t>
    </rPh>
    <phoneticPr fontId="1"/>
  </si>
  <si>
    <r>
      <t>基本料金（円）</t>
    </r>
    <r>
      <rPr>
        <sz val="11"/>
        <color rgb="FFFF0000"/>
        <rFont val="游ゴシック"/>
        <family val="3"/>
        <charset val="128"/>
        <scheme val="minor"/>
      </rPr>
      <t>（A）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※小数点第3位以下,切捨て</t>
    </r>
    <rPh sb="0" eb="4">
      <t>キホンリョウキン</t>
    </rPh>
    <rPh sb="5" eb="6">
      <t>エン</t>
    </rPh>
    <rPh sb="18" eb="20">
      <t>イカ</t>
    </rPh>
    <rPh sb="21" eb="23">
      <t>キリス</t>
    </rPh>
    <phoneticPr fontId="1"/>
  </si>
  <si>
    <r>
      <t>電力量料金（円</t>
    </r>
    <r>
      <rPr>
        <sz val="11"/>
        <color rgb="FFFF0000"/>
        <rFont val="游ゴシック"/>
        <family val="3"/>
        <charset val="128"/>
        <scheme val="minor"/>
      </rPr>
      <t>（B）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※小数点第3位以下,切捨て</t>
    </r>
    <rPh sb="0" eb="2">
      <t>デンリョク</t>
    </rPh>
    <rPh sb="2" eb="3">
      <t>リョウ</t>
    </rPh>
    <rPh sb="3" eb="5">
      <t>リョウキン</t>
    </rPh>
    <rPh sb="6" eb="7">
      <t>エン</t>
    </rPh>
    <phoneticPr fontId="1"/>
  </si>
  <si>
    <r>
      <t>合計金額（円）</t>
    </r>
    <r>
      <rPr>
        <sz val="11"/>
        <color rgb="FFFF0000"/>
        <rFont val="游ゴシック"/>
        <family val="3"/>
        <charset val="128"/>
        <scheme val="minor"/>
      </rPr>
      <t>（A）+（B)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※小数点以下,切捨て</t>
    </r>
    <rPh sb="0" eb="2">
      <t>ゴウケイ</t>
    </rPh>
    <rPh sb="2" eb="4">
      <t>キンガク</t>
    </rPh>
    <rPh sb="4" eb="5">
      <t>エン</t>
    </rPh>
    <phoneticPr fontId="1"/>
  </si>
  <si>
    <t>1+2　総計（税別）</t>
    <rPh sb="4" eb="6">
      <t>ソウケイ</t>
    </rPh>
    <rPh sb="7" eb="9">
      <t>ゼイベツ</t>
    </rPh>
    <phoneticPr fontId="1"/>
  </si>
  <si>
    <t>※黄色セルに入力してください。</t>
    <rPh sb="1" eb="3">
      <t>キイロ</t>
    </rPh>
    <rPh sb="6" eb="8">
      <t>ニュウリョク</t>
    </rPh>
    <phoneticPr fontId="1"/>
  </si>
  <si>
    <t>別紙1</t>
    <rPh sb="0" eb="2">
      <t>ベッシ</t>
    </rPh>
    <phoneticPr fontId="1"/>
  </si>
  <si>
    <r>
      <rPr>
        <b/>
        <sz val="14"/>
        <color theme="1"/>
        <rFont val="游ゴシック"/>
        <family val="3"/>
        <charset val="128"/>
      </rPr>
      <t>↑</t>
    </r>
    <r>
      <rPr>
        <b/>
        <sz val="14"/>
        <color theme="1"/>
        <rFont val="游ゴシック"/>
        <family val="3"/>
        <charset val="128"/>
        <scheme val="minor"/>
      </rPr>
      <t>入札書記載金額</t>
    </r>
    <phoneticPr fontId="1"/>
  </si>
  <si>
    <t>割引等（-で入力）</t>
  </si>
  <si>
    <t>割引等（-で入力）</t>
    <phoneticPr fontId="1"/>
  </si>
  <si>
    <t>１２月</t>
    <rPh sb="2" eb="3">
      <t>ツキ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</si>
  <si>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</si>
  <si>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</si>
  <si>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</si>
  <si>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</si>
  <si>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</si>
  <si>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</si>
  <si>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</si>
  <si>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</si>
  <si>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</si>
  <si>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</si>
  <si>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</si>
  <si>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r>
      <t>電力量料金（円）</t>
    </r>
    <r>
      <rPr>
        <sz val="11"/>
        <color rgb="FFFF0000"/>
        <rFont val="游ゴシック"/>
        <family val="3"/>
        <charset val="128"/>
        <scheme val="minor"/>
      </rPr>
      <t>（B）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※小数点第3位以下,切捨て</t>
    </r>
    <rPh sb="0" eb="2">
      <t>デンリョク</t>
    </rPh>
    <rPh sb="2" eb="3">
      <t>リョウ</t>
    </rPh>
    <rPh sb="3" eb="5">
      <t>リョウキン</t>
    </rPh>
    <rPh sb="6" eb="7">
      <t>エン</t>
    </rPh>
    <phoneticPr fontId="1"/>
  </si>
  <si>
    <t>入札参加者商号又は名称：</t>
    <rPh sb="0" eb="5">
      <t>ニュウサツサンカシャ</t>
    </rPh>
    <rPh sb="5" eb="8">
      <t>ショウゴウマタ</t>
    </rPh>
    <rPh sb="9" eb="11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</si>
</sst>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.00_);[Red]\(#,##0.00\)"/>
    <numFmt numFmtId="178" formatCode="0.00_);[Red]\(0.0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176" fontId="0" fillId="0" borderId="0" xfId="0" applyNumberFormat="1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177" fontId="0" fillId="2" borderId="1" xfId="0" applyNumberFormat="1" applyFill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</xf>
    <xf numFmtId="177" fontId="0" fillId="0" borderId="1" xfId="0" applyNumberFormat="1" applyBorder="1" applyProtection="1">
      <alignment vertical="center"/>
    </xf>
    <xf numFmtId="177" fontId="0" fillId="3" borderId="1" xfId="0" applyNumberFormat="1" applyFill="1" applyBorder="1" applyProtection="1">
      <alignment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8" fontId="0" fillId="2" borderId="1" xfId="0" applyNumberFormat="1" applyFill="1" applyBorder="1" applyProtection="1">
      <alignment vertical="center"/>
      <protection locked="0"/>
    </xf>
    <xf numFmtId="176" fontId="4" fillId="0" borderId="0" xfId="0" applyNumberFormat="1" applyFont="1">
      <alignment vertical="center"/>
    </xf>
    <xf numFmtId="176" fontId="0" fillId="0" borderId="4" xfId="0" applyNumberFormat="1" applyBorder="1" applyProtection="1">
      <alignment vertical="center"/>
    </xf>
    <xf numFmtId="176" fontId="2" fillId="0" borderId="2" xfId="0" applyNumberFormat="1" applyFont="1" applyBorder="1" applyProtection="1">
      <alignment vertical="center"/>
    </xf>
    <xf numFmtId="176" fontId="0" fillId="0" borderId="0" xfId="0" applyNumberFormat="1" applyAlignment="1" applyProtection="1">
      <alignment vertical="center" wrapText="1"/>
      <protection locked="0"/>
    </xf>
    <xf numFmtId="176" fontId="0" fillId="0" borderId="0" xfId="0" applyNumberFormat="1" applyAlignment="1" applyProtection="1">
      <alignment vertical="center"/>
      <protection locked="0"/>
    </xf>
    <xf numFmtId="176" fontId="0" fillId="0" borderId="8" xfId="0" applyNumberFormat="1" applyBorder="1" applyAlignment="1" applyProtection="1">
      <alignment vertical="center" wrapText="1"/>
      <protection locked="0"/>
    </xf>
    <xf numFmtId="176" fontId="2" fillId="4" borderId="2" xfId="0" applyNumberFormat="1" applyFont="1" applyFill="1" applyBorder="1" applyProtection="1">
      <alignment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 wrapText="1"/>
    </xf>
    <xf numFmtId="176" fontId="0" fillId="0" borderId="0" xfId="0" applyNumberFormat="1" applyBorder="1" applyAlignment="1" applyProtection="1">
      <alignment horizontal="center" vertical="center"/>
      <protection locked="0"/>
    </xf>
    <xf numFmtId="176" fontId="0" fillId="0" borderId="0" xfId="0" applyNumberFormat="1" applyBorder="1" applyAlignment="1" applyProtection="1">
      <alignment vertical="center" wrapText="1"/>
      <protection locked="0"/>
    </xf>
    <xf numFmtId="177" fontId="0" fillId="0" borderId="0" xfId="0" applyNumberFormat="1" applyBorder="1" applyProtection="1">
      <alignment vertical="center"/>
    </xf>
    <xf numFmtId="176" fontId="0" fillId="0" borderId="0" xfId="0" applyNumberFormat="1" applyBorder="1" applyAlignment="1" applyProtection="1">
      <alignment horizontal="right" vertical="center"/>
      <protection locked="0"/>
    </xf>
    <xf numFmtId="176" fontId="0" fillId="0" borderId="0" xfId="0" applyNumberFormat="1" applyBorder="1" applyAlignment="1">
      <alignment horizontal="center" vertical="center"/>
    </xf>
    <xf numFmtId="176" fontId="2" fillId="0" borderId="0" xfId="0" applyNumberFormat="1" applyFont="1" applyBorder="1" applyProtection="1">
      <alignment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177" fontId="4" fillId="0" borderId="0" xfId="0" applyNumberFormat="1" applyFont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0" fillId="0" borderId="1" xfId="0" applyNumberFormat="1" applyBorder="1" applyAlignment="1" applyProtection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76" fontId="0" fillId="0" borderId="1" xfId="0" applyNumberFormat="1" applyBorder="1" applyAlignment="1" applyProtection="1">
      <alignment vertical="center" wrapText="1"/>
      <protection locked="0"/>
    </xf>
    <xf numFmtId="177" fontId="0" fillId="0" borderId="1" xfId="0" applyNumberFormat="1" applyBorder="1">
      <alignment vertical="center"/>
    </xf>
    <xf numFmtId="177" fontId="0" fillId="0" borderId="1" xfId="0" applyNumberFormat="1" applyFill="1" applyBorder="1">
      <alignment vertical="center"/>
    </xf>
    <xf numFmtId="176" fontId="0" fillId="0" borderId="12" xfId="0" applyNumberFormat="1" applyBorder="1" applyAlignment="1">
      <alignment vertical="center"/>
    </xf>
    <xf numFmtId="176" fontId="0" fillId="0" borderId="1" xfId="0" applyNumberFormat="1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7" fontId="0" fillId="0" borderId="1" xfId="0" applyNumberFormat="1" applyBorder="1" applyAlignment="1" applyProtection="1">
      <alignment horizontal="center" vertical="center"/>
    </xf>
    <xf numFmtId="177" fontId="0" fillId="0" borderId="1" xfId="0" applyNumberFormat="1" applyBorder="1" applyAlignment="1" applyProtection="1">
      <alignment horizontal="center" vertical="center" wrapText="1"/>
    </xf>
    <xf numFmtId="176" fontId="0" fillId="0" borderId="1" xfId="0" applyNumberFormat="1" applyBorder="1" applyAlignment="1" applyProtection="1">
      <alignment horizontal="center" vertical="center"/>
      <protection locked="0"/>
    </xf>
    <xf numFmtId="176" fontId="0" fillId="0" borderId="13" xfId="0" applyNumberFormat="1" applyBorder="1" applyAlignment="1">
      <alignment horizontal="left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5" xfId="0" applyNumberFormat="1" applyBorder="1" applyAlignment="1" applyProtection="1">
      <alignment horizontal="center" vertical="center"/>
    </xf>
    <xf numFmtId="176" fontId="0" fillId="0" borderId="6" xfId="0" applyNumberFormat="1" applyBorder="1" applyAlignment="1" applyProtection="1">
      <alignment horizontal="center" vertical="center"/>
    </xf>
    <xf numFmtId="176" fontId="0" fillId="0" borderId="7" xfId="0" applyNumberFormat="1" applyBorder="1" applyAlignment="1" applyProtection="1">
      <alignment horizontal="center" vertical="center"/>
    </xf>
    <xf numFmtId="176" fontId="0" fillId="0" borderId="3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7C0C6-0E24-402E-967D-B5333408C6F5}">
  <sheetPr codeName="Sheet3"/>
  <dimension ref="A1:Q40"/>
  <sheetViews>
    <sheetView showZeros="0" tabSelected="1" view="pageBreakPreview" topLeftCell="C7" zoomScaleNormal="85" zoomScaleSheetLayoutView="100" workbookViewId="0">
      <selection activeCell="Q38" sqref="Q38"/>
    </sheetView>
  </sheetViews>
  <sheetFormatPr defaultRowHeight="18.75" x14ac:dyDescent="0.4"/>
  <cols>
    <col min="1" max="1" width="3" style="1" customWidth="1"/>
    <col min="2" max="2" width="9" style="1"/>
    <col min="3" max="3" width="14.25" style="1" customWidth="1"/>
    <col min="4" max="4" width="20.625" style="2" customWidth="1"/>
    <col min="5" max="5" width="9" style="2" customWidth="1"/>
    <col min="6" max="6" width="18.625" style="2" customWidth="1"/>
    <col min="7" max="10" width="11.125" style="1" customWidth="1"/>
    <col min="11" max="11" width="17.5" style="1" customWidth="1"/>
    <col min="12" max="15" width="11.125" style="1" customWidth="1"/>
    <col min="16" max="17" width="25.625" style="1" customWidth="1"/>
    <col min="18" max="16384" width="9" style="1"/>
  </cols>
  <sheetData>
    <row r="1" spans="1:17" ht="19.5" x14ac:dyDescent="0.4">
      <c r="A1" s="42" t="s">
        <v>22</v>
      </c>
      <c r="B1" s="42"/>
    </row>
    <row r="2" spans="1:17" ht="24.95" customHeight="1" thickBot="1" x14ac:dyDescent="0.45">
      <c r="B2" s="14" t="s">
        <v>5</v>
      </c>
      <c r="L2" s="46" t="s">
        <v>39</v>
      </c>
      <c r="M2" s="46"/>
      <c r="N2" s="46"/>
      <c r="O2" s="46"/>
      <c r="P2" s="46"/>
      <c r="Q2" s="46"/>
    </row>
    <row r="3" spans="1:17" ht="24.95" customHeight="1" x14ac:dyDescent="0.4">
      <c r="B3" s="14" t="s">
        <v>12</v>
      </c>
      <c r="L3" s="39"/>
      <c r="M3" s="39"/>
      <c r="N3" s="39"/>
      <c r="O3" s="39"/>
      <c r="P3" s="39"/>
      <c r="Q3" s="39"/>
    </row>
    <row r="4" spans="1:17" ht="24.95" customHeight="1" x14ac:dyDescent="0.4">
      <c r="A4" s="5"/>
      <c r="B4" s="45"/>
      <c r="C4" s="41" t="s">
        <v>0</v>
      </c>
      <c r="D4" s="44" t="s">
        <v>9</v>
      </c>
      <c r="E4" s="43" t="s">
        <v>10</v>
      </c>
      <c r="F4" s="44" t="s">
        <v>17</v>
      </c>
      <c r="G4" s="51" t="s">
        <v>8</v>
      </c>
      <c r="H4" s="52"/>
      <c r="I4" s="52"/>
      <c r="J4" s="52"/>
      <c r="K4" s="53"/>
      <c r="L4" s="48" t="s">
        <v>6</v>
      </c>
      <c r="M4" s="49"/>
      <c r="N4" s="49"/>
      <c r="O4" s="50"/>
      <c r="P4" s="40" t="s">
        <v>18</v>
      </c>
      <c r="Q4" s="40" t="s">
        <v>19</v>
      </c>
    </row>
    <row r="5" spans="1:17" s="3" customFormat="1" ht="24.95" customHeight="1" x14ac:dyDescent="0.4">
      <c r="A5" s="6"/>
      <c r="B5" s="45"/>
      <c r="C5" s="41"/>
      <c r="D5" s="43"/>
      <c r="E5" s="43"/>
      <c r="F5" s="43"/>
      <c r="G5" s="22" t="s">
        <v>1</v>
      </c>
      <c r="H5" s="22" t="s">
        <v>2</v>
      </c>
      <c r="I5" s="22" t="s">
        <v>3</v>
      </c>
      <c r="J5" s="23" t="s">
        <v>4</v>
      </c>
      <c r="K5" s="34" t="s">
        <v>25</v>
      </c>
      <c r="L5" s="22" t="s">
        <v>1</v>
      </c>
      <c r="M5" s="22" t="s">
        <v>2</v>
      </c>
      <c r="N5" s="22" t="s">
        <v>3</v>
      </c>
      <c r="O5" s="23" t="s">
        <v>4</v>
      </c>
      <c r="P5" s="41"/>
      <c r="Q5" s="41"/>
    </row>
    <row r="6" spans="1:17" ht="24.95" customHeight="1" x14ac:dyDescent="0.4">
      <c r="A6" s="5"/>
      <c r="B6" s="9" t="s">
        <v>26</v>
      </c>
      <c r="C6" s="9">
        <v>495</v>
      </c>
      <c r="D6" s="13"/>
      <c r="E6" s="7">
        <v>0.85</v>
      </c>
      <c r="F6" s="11">
        <f>ROUNDDOWN(C6*D6*0.85,2)</f>
        <v>0</v>
      </c>
      <c r="G6" s="11"/>
      <c r="H6" s="11"/>
      <c r="I6" s="8"/>
      <c r="J6" s="8"/>
      <c r="K6" s="8"/>
      <c r="L6" s="9"/>
      <c r="M6" s="9"/>
      <c r="N6" s="9">
        <v>106690</v>
      </c>
      <c r="O6" s="9">
        <v>100289</v>
      </c>
      <c r="P6" s="37">
        <f>ROUNDDOWN(G6*L6+H6*M6+I6*N6+J6*O6+K6,2)</f>
        <v>0</v>
      </c>
      <c r="Q6" s="9">
        <f>ROUNDDOWN(F6+P6,0)</f>
        <v>0</v>
      </c>
    </row>
    <row r="7" spans="1:17" ht="24.95" customHeight="1" x14ac:dyDescent="0.4">
      <c r="A7" s="5"/>
      <c r="B7" s="9" t="s">
        <v>27</v>
      </c>
      <c r="C7" s="9">
        <v>495</v>
      </c>
      <c r="D7" s="13"/>
      <c r="E7" s="7">
        <v>0.85</v>
      </c>
      <c r="F7" s="11">
        <f>ROUNDDOWN(C7*D7*0.85,2)</f>
        <v>0</v>
      </c>
      <c r="G7" s="11"/>
      <c r="H7" s="11"/>
      <c r="I7" s="8"/>
      <c r="J7" s="8"/>
      <c r="K7" s="8"/>
      <c r="L7" s="9"/>
      <c r="M7" s="9"/>
      <c r="N7" s="9">
        <v>106222</v>
      </c>
      <c r="O7" s="9">
        <v>116922</v>
      </c>
      <c r="P7" s="37">
        <f t="shared" ref="P7:P11" si="0">ROUNDDOWN(G7*L7+H7*M7+I7*N7+J7*O7+K7,2)</f>
        <v>0</v>
      </c>
      <c r="Q7" s="9">
        <f t="shared" ref="Q7:Q16" si="1">ROUNDDOWN(F7+P7,0)</f>
        <v>0</v>
      </c>
    </row>
    <row r="8" spans="1:17" ht="24.95" customHeight="1" x14ac:dyDescent="0.4">
      <c r="A8" s="5"/>
      <c r="B8" s="9" t="s">
        <v>28</v>
      </c>
      <c r="C8" s="9">
        <v>495</v>
      </c>
      <c r="D8" s="13"/>
      <c r="E8" s="7">
        <v>0.85</v>
      </c>
      <c r="F8" s="11">
        <f t="shared" ref="F7:F17" si="2">ROUNDDOWN(C8*D8*0.85,2)</f>
        <v>0</v>
      </c>
      <c r="G8" s="11"/>
      <c r="H8" s="11"/>
      <c r="I8" s="8"/>
      <c r="J8" s="8"/>
      <c r="K8" s="8"/>
      <c r="L8" s="9"/>
      <c r="M8" s="9"/>
      <c r="N8" s="9">
        <v>104882</v>
      </c>
      <c r="O8" s="9">
        <v>97265</v>
      </c>
      <c r="P8" s="37">
        <f t="shared" si="0"/>
        <v>0</v>
      </c>
      <c r="Q8" s="9">
        <f t="shared" si="1"/>
        <v>0</v>
      </c>
    </row>
    <row r="9" spans="1:17" ht="24.95" customHeight="1" x14ac:dyDescent="0.4">
      <c r="A9" s="5"/>
      <c r="B9" s="9" t="s">
        <v>29</v>
      </c>
      <c r="C9" s="9">
        <v>495</v>
      </c>
      <c r="D9" s="13"/>
      <c r="E9" s="7">
        <v>0.85</v>
      </c>
      <c r="F9" s="11">
        <f t="shared" si="2"/>
        <v>0</v>
      </c>
      <c r="G9" s="11"/>
      <c r="H9" s="11"/>
      <c r="I9" s="8"/>
      <c r="J9" s="8"/>
      <c r="K9" s="8"/>
      <c r="L9" s="9"/>
      <c r="M9" s="9"/>
      <c r="N9" s="9">
        <v>90972</v>
      </c>
      <c r="O9" s="9">
        <v>79036</v>
      </c>
      <c r="P9" s="37">
        <f t="shared" si="0"/>
        <v>0</v>
      </c>
      <c r="Q9" s="9">
        <f t="shared" si="1"/>
        <v>0</v>
      </c>
    </row>
    <row r="10" spans="1:17" ht="24.95" customHeight="1" x14ac:dyDescent="0.4">
      <c r="A10" s="5"/>
      <c r="B10" s="9" t="s">
        <v>30</v>
      </c>
      <c r="C10" s="9">
        <v>495</v>
      </c>
      <c r="D10" s="13"/>
      <c r="E10" s="7">
        <v>0.85</v>
      </c>
      <c r="F10" s="11">
        <f t="shared" si="2"/>
        <v>0</v>
      </c>
      <c r="G10" s="11"/>
      <c r="H10" s="11"/>
      <c r="I10" s="8"/>
      <c r="J10" s="8"/>
      <c r="K10" s="8"/>
      <c r="L10" s="9"/>
      <c r="M10" s="9"/>
      <c r="N10" s="9">
        <v>71583</v>
      </c>
      <c r="O10" s="9">
        <v>58521</v>
      </c>
      <c r="P10" s="37">
        <f t="shared" si="0"/>
        <v>0</v>
      </c>
      <c r="Q10" s="9">
        <f t="shared" si="1"/>
        <v>0</v>
      </c>
    </row>
    <row r="11" spans="1:17" ht="24.95" customHeight="1" x14ac:dyDescent="0.4">
      <c r="A11" s="5"/>
      <c r="B11" s="9" t="s">
        <v>31</v>
      </c>
      <c r="C11" s="9">
        <v>495</v>
      </c>
      <c r="D11" s="13"/>
      <c r="E11" s="7">
        <v>0.85</v>
      </c>
      <c r="F11" s="11">
        <f t="shared" si="2"/>
        <v>0</v>
      </c>
      <c r="G11" s="11"/>
      <c r="H11" s="11"/>
      <c r="I11" s="8"/>
      <c r="J11" s="8"/>
      <c r="K11" s="8"/>
      <c r="L11" s="9"/>
      <c r="M11" s="9"/>
      <c r="N11" s="9">
        <v>53198</v>
      </c>
      <c r="O11" s="9">
        <v>55395</v>
      </c>
      <c r="P11" s="37">
        <f t="shared" si="0"/>
        <v>0</v>
      </c>
      <c r="Q11" s="9">
        <f t="shared" si="1"/>
        <v>0</v>
      </c>
    </row>
    <row r="12" spans="1:17" ht="24.95" customHeight="1" x14ac:dyDescent="0.4">
      <c r="A12" s="5"/>
      <c r="B12" s="9" t="s">
        <v>32</v>
      </c>
      <c r="C12" s="9">
        <v>495</v>
      </c>
      <c r="D12" s="13"/>
      <c r="E12" s="7">
        <v>0.85</v>
      </c>
      <c r="F12" s="11">
        <f t="shared" si="2"/>
        <v>0</v>
      </c>
      <c r="G12" s="11"/>
      <c r="H12" s="11"/>
      <c r="I12" s="8"/>
      <c r="J12" s="8"/>
      <c r="K12" s="8"/>
      <c r="L12" s="9"/>
      <c r="M12" s="9"/>
      <c r="N12" s="9">
        <v>72860</v>
      </c>
      <c r="O12" s="9">
        <v>47573</v>
      </c>
      <c r="P12" s="37">
        <f>ROUNDDOWN(G12*L12+H12*M12+I12*N12+J12*O12+K12,2)</f>
        <v>0</v>
      </c>
      <c r="Q12" s="9">
        <f t="shared" si="1"/>
        <v>0</v>
      </c>
    </row>
    <row r="13" spans="1:17" ht="24.95" customHeight="1" x14ac:dyDescent="0.4">
      <c r="A13" s="5"/>
      <c r="B13" s="9" t="s">
        <v>33</v>
      </c>
      <c r="C13" s="9">
        <v>495</v>
      </c>
      <c r="D13" s="13"/>
      <c r="E13" s="7">
        <v>0.85</v>
      </c>
      <c r="F13" s="11">
        <f t="shared" si="2"/>
        <v>0</v>
      </c>
      <c r="G13" s="8"/>
      <c r="H13" s="8"/>
      <c r="I13" s="11"/>
      <c r="J13" s="8"/>
      <c r="K13" s="8"/>
      <c r="L13" s="9">
        <v>23514</v>
      </c>
      <c r="M13" s="9">
        <v>71321</v>
      </c>
      <c r="N13" s="9"/>
      <c r="O13" s="9">
        <v>61125</v>
      </c>
      <c r="P13" s="38">
        <f>ROUNDDOWN(G13*L13+H13*M13+I13*N13+J13*O13+K13,2)</f>
        <v>0</v>
      </c>
      <c r="Q13" s="9">
        <f>ROUNDDOWN(F13+P13,0)</f>
        <v>0</v>
      </c>
    </row>
    <row r="14" spans="1:17" ht="24.95" customHeight="1" x14ac:dyDescent="0.4">
      <c r="A14" s="5"/>
      <c r="B14" s="9" t="s">
        <v>34</v>
      </c>
      <c r="C14" s="9">
        <v>495</v>
      </c>
      <c r="D14" s="13"/>
      <c r="E14" s="7">
        <v>0.85</v>
      </c>
      <c r="F14" s="11">
        <f t="shared" si="2"/>
        <v>0</v>
      </c>
      <c r="G14" s="8"/>
      <c r="H14" s="8"/>
      <c r="I14" s="11"/>
      <c r="J14" s="8"/>
      <c r="K14" s="8"/>
      <c r="L14" s="9">
        <v>25625</v>
      </c>
      <c r="M14" s="9">
        <v>78069</v>
      </c>
      <c r="N14" s="9"/>
      <c r="O14" s="9">
        <v>69171</v>
      </c>
      <c r="P14" s="38">
        <f>ROUNDDOWN(G14*L14+H14*M14+I14*N14+J14*O14+K14,2)</f>
        <v>0</v>
      </c>
      <c r="Q14" s="9">
        <f t="shared" si="1"/>
        <v>0</v>
      </c>
    </row>
    <row r="15" spans="1:17" ht="24.95" customHeight="1" x14ac:dyDescent="0.4">
      <c r="A15" s="5"/>
      <c r="B15" s="9" t="s">
        <v>35</v>
      </c>
      <c r="C15" s="9">
        <v>495</v>
      </c>
      <c r="D15" s="13"/>
      <c r="E15" s="7">
        <v>0.85</v>
      </c>
      <c r="F15" s="11">
        <f t="shared" si="2"/>
        <v>0</v>
      </c>
      <c r="G15" s="8"/>
      <c r="H15" s="8"/>
      <c r="I15" s="11"/>
      <c r="J15" s="8"/>
      <c r="K15" s="8"/>
      <c r="L15" s="9">
        <v>19024</v>
      </c>
      <c r="M15" s="9">
        <v>57765</v>
      </c>
      <c r="N15" s="9"/>
      <c r="O15" s="9">
        <v>59365</v>
      </c>
      <c r="P15" s="38">
        <f>ROUNDDOWN(G15*L15+H15*M15+I15*N15+J15*O15+K15,2)</f>
        <v>0</v>
      </c>
      <c r="Q15" s="9">
        <f t="shared" si="1"/>
        <v>0</v>
      </c>
    </row>
    <row r="16" spans="1:17" ht="24.95" customHeight="1" x14ac:dyDescent="0.4">
      <c r="A16" s="5"/>
      <c r="B16" s="9" t="s">
        <v>36</v>
      </c>
      <c r="C16" s="9">
        <v>495</v>
      </c>
      <c r="D16" s="13"/>
      <c r="E16" s="7">
        <v>0.85</v>
      </c>
      <c r="F16" s="11">
        <f t="shared" si="2"/>
        <v>0</v>
      </c>
      <c r="G16" s="11"/>
      <c r="H16" s="11"/>
      <c r="I16" s="8"/>
      <c r="J16" s="8"/>
      <c r="K16" s="8"/>
      <c r="L16" s="9"/>
      <c r="M16" s="9"/>
      <c r="N16" s="9">
        <v>67819</v>
      </c>
      <c r="O16" s="9">
        <v>46775</v>
      </c>
      <c r="P16" s="37">
        <f>ROUNDDOWN(G16*L16+H16*M16+I16*N16+J16*O16+K16,2)</f>
        <v>0</v>
      </c>
      <c r="Q16" s="9">
        <f t="shared" si="1"/>
        <v>0</v>
      </c>
    </row>
    <row r="17" spans="1:17" ht="24.95" customHeight="1" thickBot="1" x14ac:dyDescent="0.45">
      <c r="A17" s="5"/>
      <c r="B17" s="9" t="s">
        <v>37</v>
      </c>
      <c r="C17" s="9">
        <v>495</v>
      </c>
      <c r="D17" s="13"/>
      <c r="E17" s="7">
        <v>0.85</v>
      </c>
      <c r="F17" s="11">
        <f t="shared" si="2"/>
        <v>0</v>
      </c>
      <c r="G17" s="11"/>
      <c r="H17" s="11"/>
      <c r="I17" s="8"/>
      <c r="J17" s="8"/>
      <c r="K17" s="8"/>
      <c r="L17" s="9"/>
      <c r="M17" s="9"/>
      <c r="N17" s="9">
        <v>77738</v>
      </c>
      <c r="O17" s="9">
        <v>65526</v>
      </c>
      <c r="P17" s="37">
        <f>ROUNDDOWN(G17*L17+H17*M17+I17*N17+J17*O17+K17,2)</f>
        <v>0</v>
      </c>
      <c r="Q17" s="15">
        <f>ROUNDDOWN(F17+P17,0)</f>
        <v>0</v>
      </c>
    </row>
    <row r="18" spans="1:17" ht="24.95" customHeight="1" thickBot="1" x14ac:dyDescent="0.45">
      <c r="A18" s="5"/>
      <c r="B18" s="12" t="s">
        <v>7</v>
      </c>
      <c r="C18" s="19"/>
      <c r="D18" s="19"/>
      <c r="E18" s="19"/>
      <c r="F18" s="10">
        <f>SUM(F6:F17)</f>
        <v>0</v>
      </c>
      <c r="G18" s="19"/>
      <c r="H18" s="19"/>
      <c r="I18" s="19"/>
      <c r="J18" s="19"/>
      <c r="K18" s="36"/>
      <c r="L18" s="47">
        <f>SUM(L6:O17)</f>
        <v>1884245</v>
      </c>
      <c r="M18" s="47"/>
      <c r="N18" s="47"/>
      <c r="O18" s="47"/>
      <c r="P18" s="32" t="s">
        <v>14</v>
      </c>
      <c r="Q18" s="16">
        <f>SUM(Q6:Q17)</f>
        <v>0</v>
      </c>
    </row>
    <row r="19" spans="1:17" ht="10.5" customHeight="1" x14ac:dyDescent="0.4">
      <c r="G19" s="18"/>
      <c r="H19" s="17"/>
      <c r="I19" s="17"/>
      <c r="J19" s="17"/>
      <c r="K19" s="17"/>
      <c r="Q19" s="4"/>
    </row>
    <row r="20" spans="1:17" ht="24.95" customHeight="1" x14ac:dyDescent="0.4">
      <c r="B20" s="14" t="s">
        <v>13</v>
      </c>
    </row>
    <row r="21" spans="1:17" ht="24.95" customHeight="1" x14ac:dyDescent="0.4">
      <c r="A21" s="5"/>
      <c r="B21" s="45"/>
      <c r="C21" s="41" t="s">
        <v>0</v>
      </c>
      <c r="D21" s="44" t="s">
        <v>9</v>
      </c>
      <c r="E21" s="43" t="s">
        <v>10</v>
      </c>
      <c r="F21" s="44" t="s">
        <v>17</v>
      </c>
      <c r="G21" s="51" t="s">
        <v>8</v>
      </c>
      <c r="H21" s="52"/>
      <c r="I21" s="52"/>
      <c r="J21" s="52"/>
      <c r="K21" s="53"/>
      <c r="L21" s="48" t="s">
        <v>6</v>
      </c>
      <c r="M21" s="49"/>
      <c r="N21" s="49"/>
      <c r="O21" s="50"/>
      <c r="P21" s="40" t="s">
        <v>38</v>
      </c>
      <c r="Q21" s="40" t="s">
        <v>19</v>
      </c>
    </row>
    <row r="22" spans="1:17" s="3" customFormat="1" ht="24.95" customHeight="1" x14ac:dyDescent="0.4">
      <c r="A22" s="6"/>
      <c r="B22" s="45"/>
      <c r="C22" s="41"/>
      <c r="D22" s="43"/>
      <c r="E22" s="43"/>
      <c r="F22" s="43"/>
      <c r="G22" s="22" t="s">
        <v>1</v>
      </c>
      <c r="H22" s="22" t="s">
        <v>2</v>
      </c>
      <c r="I22" s="22" t="s">
        <v>3</v>
      </c>
      <c r="J22" s="23" t="s">
        <v>4</v>
      </c>
      <c r="K22" s="34" t="s">
        <v>24</v>
      </c>
      <c r="L22" s="22" t="s">
        <v>1</v>
      </c>
      <c r="M22" s="22" t="s">
        <v>2</v>
      </c>
      <c r="N22" s="22" t="s">
        <v>3</v>
      </c>
      <c r="O22" s="23" t="s">
        <v>4</v>
      </c>
      <c r="P22" s="41"/>
      <c r="Q22" s="41"/>
    </row>
    <row r="23" spans="1:17" ht="24.95" customHeight="1" x14ac:dyDescent="0.4">
      <c r="A23" s="5"/>
      <c r="B23" s="9" t="s">
        <v>26</v>
      </c>
      <c r="C23" s="9">
        <v>1800</v>
      </c>
      <c r="D23" s="13"/>
      <c r="E23" s="7">
        <v>0.85</v>
      </c>
      <c r="F23" s="11">
        <f>ROUNDDOWN(C23*D23*0.85,2)</f>
        <v>0</v>
      </c>
      <c r="G23" s="11"/>
      <c r="H23" s="11"/>
      <c r="I23" s="8"/>
      <c r="J23" s="8"/>
      <c r="K23" s="8"/>
      <c r="L23" s="9"/>
      <c r="M23" s="9"/>
      <c r="N23" s="9">
        <v>314051</v>
      </c>
      <c r="O23" s="9">
        <v>254144</v>
      </c>
      <c r="P23" s="37">
        <f>ROUNDDOWN(G23*L23+H23*M23+I23*N23+J23*O23+K23,2)</f>
        <v>0</v>
      </c>
      <c r="Q23" s="9">
        <f>ROUNDDOWN(F23+P23,0)</f>
        <v>0</v>
      </c>
    </row>
    <row r="24" spans="1:17" ht="24.95" customHeight="1" x14ac:dyDescent="0.4">
      <c r="A24" s="5"/>
      <c r="B24" s="9" t="s">
        <v>27</v>
      </c>
      <c r="C24" s="9">
        <v>1800</v>
      </c>
      <c r="D24" s="13"/>
      <c r="E24" s="7">
        <v>0.85</v>
      </c>
      <c r="F24" s="11">
        <f t="shared" ref="F24:F34" si="3">ROUNDDOWN(C24*D24*0.85,2)</f>
        <v>0</v>
      </c>
      <c r="G24" s="11"/>
      <c r="H24" s="11"/>
      <c r="I24" s="8"/>
      <c r="J24" s="8"/>
      <c r="K24" s="8"/>
      <c r="L24" s="9"/>
      <c r="M24" s="9"/>
      <c r="N24" s="9">
        <v>290707</v>
      </c>
      <c r="O24" s="9">
        <v>281202</v>
      </c>
      <c r="P24" s="37">
        <f t="shared" ref="P24:P28" si="4">ROUNDDOWN(G24*L24+H24*M24+I24*N24+J24*O24+K24,2)</f>
        <v>0</v>
      </c>
      <c r="Q24" s="9">
        <f t="shared" ref="Q24:Q33" si="5">ROUNDDOWN(F24+P24,0)</f>
        <v>0</v>
      </c>
    </row>
    <row r="25" spans="1:17" ht="24.95" customHeight="1" x14ac:dyDescent="0.4">
      <c r="A25" s="5"/>
      <c r="B25" s="9" t="s">
        <v>28</v>
      </c>
      <c r="C25" s="9">
        <v>1800</v>
      </c>
      <c r="D25" s="13"/>
      <c r="E25" s="7">
        <v>0.85</v>
      </c>
      <c r="F25" s="11">
        <f t="shared" si="3"/>
        <v>0</v>
      </c>
      <c r="G25" s="11"/>
      <c r="H25" s="11"/>
      <c r="I25" s="8"/>
      <c r="J25" s="8"/>
      <c r="K25" s="8"/>
      <c r="L25" s="9"/>
      <c r="M25" s="9"/>
      <c r="N25" s="9">
        <v>303943</v>
      </c>
      <c r="O25" s="9">
        <v>237091</v>
      </c>
      <c r="P25" s="37">
        <f t="shared" si="4"/>
        <v>0</v>
      </c>
      <c r="Q25" s="9">
        <f t="shared" si="5"/>
        <v>0</v>
      </c>
    </row>
    <row r="26" spans="1:17" ht="24.95" customHeight="1" x14ac:dyDescent="0.4">
      <c r="A26" s="5"/>
      <c r="B26" s="9" t="s">
        <v>29</v>
      </c>
      <c r="C26" s="9">
        <v>1800</v>
      </c>
      <c r="D26" s="13"/>
      <c r="E26" s="7">
        <v>0.85</v>
      </c>
      <c r="F26" s="11">
        <f t="shared" si="3"/>
        <v>0</v>
      </c>
      <c r="G26" s="11"/>
      <c r="H26" s="11"/>
      <c r="I26" s="8"/>
      <c r="J26" s="8"/>
      <c r="K26" s="8"/>
      <c r="L26" s="9"/>
      <c r="M26" s="9"/>
      <c r="N26" s="9">
        <v>326533</v>
      </c>
      <c r="O26" s="9">
        <v>246818</v>
      </c>
      <c r="P26" s="37">
        <f t="shared" si="4"/>
        <v>0</v>
      </c>
      <c r="Q26" s="9">
        <f t="shared" si="5"/>
        <v>0</v>
      </c>
    </row>
    <row r="27" spans="1:17" ht="24.95" customHeight="1" x14ac:dyDescent="0.4">
      <c r="A27" s="5"/>
      <c r="B27" s="9" t="s">
        <v>30</v>
      </c>
      <c r="C27" s="9">
        <v>1800</v>
      </c>
      <c r="D27" s="13"/>
      <c r="E27" s="7">
        <v>0.85</v>
      </c>
      <c r="F27" s="11">
        <f>ROUNDDOWN(C27*D27*0.85,2)</f>
        <v>0</v>
      </c>
      <c r="G27" s="11"/>
      <c r="H27" s="11"/>
      <c r="I27" s="8"/>
      <c r="J27" s="8"/>
      <c r="K27" s="8"/>
      <c r="L27" s="9"/>
      <c r="M27" s="9"/>
      <c r="N27" s="9">
        <v>255925</v>
      </c>
      <c r="O27" s="9">
        <v>326025</v>
      </c>
      <c r="P27" s="37">
        <f t="shared" si="4"/>
        <v>0</v>
      </c>
      <c r="Q27" s="9">
        <f t="shared" si="5"/>
        <v>0</v>
      </c>
    </row>
    <row r="28" spans="1:17" ht="24.95" customHeight="1" x14ac:dyDescent="0.4">
      <c r="A28" s="5"/>
      <c r="B28" s="9" t="s">
        <v>31</v>
      </c>
      <c r="C28" s="9">
        <v>1800</v>
      </c>
      <c r="D28" s="13"/>
      <c r="E28" s="7">
        <v>0.85</v>
      </c>
      <c r="F28" s="11">
        <f t="shared" si="3"/>
        <v>0</v>
      </c>
      <c r="G28" s="11"/>
      <c r="H28" s="11"/>
      <c r="I28" s="8"/>
      <c r="J28" s="8"/>
      <c r="K28" s="8"/>
      <c r="L28" s="9"/>
      <c r="M28" s="9"/>
      <c r="N28" s="9">
        <v>323725</v>
      </c>
      <c r="O28" s="9">
        <v>308428</v>
      </c>
      <c r="P28" s="37">
        <f t="shared" si="4"/>
        <v>0</v>
      </c>
      <c r="Q28" s="9">
        <f t="shared" si="5"/>
        <v>0</v>
      </c>
    </row>
    <row r="29" spans="1:17" ht="24.95" customHeight="1" x14ac:dyDescent="0.4">
      <c r="A29" s="5"/>
      <c r="B29" s="9" t="s">
        <v>32</v>
      </c>
      <c r="C29" s="9">
        <v>1800</v>
      </c>
      <c r="D29" s="13"/>
      <c r="E29" s="7">
        <v>0.85</v>
      </c>
      <c r="F29" s="11">
        <f t="shared" si="3"/>
        <v>0</v>
      </c>
      <c r="G29" s="11"/>
      <c r="H29" s="11"/>
      <c r="I29" s="8"/>
      <c r="J29" s="8"/>
      <c r="K29" s="8"/>
      <c r="L29" s="9"/>
      <c r="M29" s="9"/>
      <c r="N29" s="9">
        <v>400321</v>
      </c>
      <c r="O29" s="9">
        <v>275393</v>
      </c>
      <c r="P29" s="37">
        <f>ROUNDDOWN(G29*L29+H29*M29+I29*N29+J29*O29+K29,2)</f>
        <v>0</v>
      </c>
      <c r="Q29" s="9">
        <f t="shared" si="5"/>
        <v>0</v>
      </c>
    </row>
    <row r="30" spans="1:17" ht="24.95" customHeight="1" x14ac:dyDescent="0.4">
      <c r="A30" s="5"/>
      <c r="B30" s="9" t="s">
        <v>33</v>
      </c>
      <c r="C30" s="9">
        <v>1800</v>
      </c>
      <c r="D30" s="13"/>
      <c r="E30" s="7">
        <v>0.85</v>
      </c>
      <c r="F30" s="11">
        <f t="shared" si="3"/>
        <v>0</v>
      </c>
      <c r="G30" s="8"/>
      <c r="H30" s="8"/>
      <c r="I30" s="11"/>
      <c r="J30" s="8"/>
      <c r="K30" s="8"/>
      <c r="L30" s="9">
        <v>117432</v>
      </c>
      <c r="M30" s="9">
        <v>369398</v>
      </c>
      <c r="N30" s="9"/>
      <c r="O30" s="9">
        <v>330407</v>
      </c>
      <c r="P30" s="38">
        <f>ROUNDDOWN(G30*L30+H30*M30+I30*N30+J30*O30+K30,2)</f>
        <v>0</v>
      </c>
      <c r="Q30" s="9">
        <f t="shared" si="5"/>
        <v>0</v>
      </c>
    </row>
    <row r="31" spans="1:17" ht="24.95" customHeight="1" x14ac:dyDescent="0.4">
      <c r="A31" s="5"/>
      <c r="B31" s="9" t="s">
        <v>34</v>
      </c>
      <c r="C31" s="9">
        <v>1800</v>
      </c>
      <c r="D31" s="13"/>
      <c r="E31" s="7">
        <v>0.85</v>
      </c>
      <c r="F31" s="11">
        <f t="shared" si="3"/>
        <v>0</v>
      </c>
      <c r="G31" s="8"/>
      <c r="H31" s="8"/>
      <c r="I31" s="11"/>
      <c r="J31" s="8"/>
      <c r="K31" s="8"/>
      <c r="L31" s="9">
        <v>126600</v>
      </c>
      <c r="M31" s="9">
        <v>402404</v>
      </c>
      <c r="N31" s="9"/>
      <c r="O31" s="9">
        <v>370045</v>
      </c>
      <c r="P31" s="38">
        <f t="shared" ref="P31" si="6">ROUNDDOWN(G31*L31+H31*M31+I31*N31+J31*O31+K31,2)</f>
        <v>0</v>
      </c>
      <c r="Q31" s="9">
        <f t="shared" si="5"/>
        <v>0</v>
      </c>
    </row>
    <row r="32" spans="1:17" ht="24.95" customHeight="1" x14ac:dyDescent="0.4">
      <c r="A32" s="5"/>
      <c r="B32" s="9" t="s">
        <v>35</v>
      </c>
      <c r="C32" s="9">
        <v>1800</v>
      </c>
      <c r="D32" s="13"/>
      <c r="E32" s="7">
        <v>0.85</v>
      </c>
      <c r="F32" s="11">
        <f t="shared" si="3"/>
        <v>0</v>
      </c>
      <c r="G32" s="8"/>
      <c r="H32" s="8"/>
      <c r="I32" s="11"/>
      <c r="J32" s="8"/>
      <c r="K32" s="8"/>
      <c r="L32" s="9">
        <v>97067</v>
      </c>
      <c r="M32" s="9">
        <v>309847</v>
      </c>
      <c r="N32" s="9"/>
      <c r="O32" s="9">
        <v>335083</v>
      </c>
      <c r="P32" s="38">
        <f>ROUNDDOWN(G32*L32+H32*M32+I32*N32+J32*O32+K32,2)</f>
        <v>0</v>
      </c>
      <c r="Q32" s="9">
        <f t="shared" si="5"/>
        <v>0</v>
      </c>
    </row>
    <row r="33" spans="1:17" ht="24.95" customHeight="1" x14ac:dyDescent="0.4">
      <c r="A33" s="5"/>
      <c r="B33" s="9" t="s">
        <v>36</v>
      </c>
      <c r="C33" s="9">
        <v>1800</v>
      </c>
      <c r="D33" s="13"/>
      <c r="E33" s="7">
        <v>0.85</v>
      </c>
      <c r="F33" s="11">
        <f t="shared" si="3"/>
        <v>0</v>
      </c>
      <c r="G33" s="11"/>
      <c r="H33" s="11"/>
      <c r="I33" s="8"/>
      <c r="J33" s="8"/>
      <c r="K33" s="8"/>
      <c r="L33" s="9"/>
      <c r="M33" s="9"/>
      <c r="N33" s="9">
        <v>375016</v>
      </c>
      <c r="O33" s="9">
        <v>246798</v>
      </c>
      <c r="P33" s="37">
        <f>ROUNDDOWN(G33*L33+H33*M33+I33*N33+J33*O33+K33,2)</f>
        <v>0</v>
      </c>
      <c r="Q33" s="9">
        <f t="shared" si="5"/>
        <v>0</v>
      </c>
    </row>
    <row r="34" spans="1:17" ht="24.95" customHeight="1" thickBot="1" x14ac:dyDescent="0.45">
      <c r="A34" s="5"/>
      <c r="B34" s="9" t="s">
        <v>37</v>
      </c>
      <c r="C34" s="9">
        <v>1800</v>
      </c>
      <c r="D34" s="13"/>
      <c r="E34" s="7">
        <v>0.85</v>
      </c>
      <c r="F34" s="11">
        <f>ROUNDDOWN(C34*D34*0.85,2)</f>
        <v>0</v>
      </c>
      <c r="G34" s="11"/>
      <c r="H34" s="11"/>
      <c r="I34" s="8"/>
      <c r="J34" s="8"/>
      <c r="K34" s="8"/>
      <c r="L34" s="9"/>
      <c r="M34" s="9"/>
      <c r="N34" s="9">
        <v>320591</v>
      </c>
      <c r="O34" s="9">
        <v>239431</v>
      </c>
      <c r="P34" s="37">
        <f>ROUNDDOWN(G34*L34+H34*M34+I34*N34+J34*O34+K34,2)</f>
        <v>0</v>
      </c>
      <c r="Q34" s="15">
        <f>ROUNDDOWN(F34+P34,0)</f>
        <v>0</v>
      </c>
    </row>
    <row r="35" spans="1:17" ht="24.95" customHeight="1" thickBot="1" x14ac:dyDescent="0.45">
      <c r="A35" s="5"/>
      <c r="B35" s="21" t="s">
        <v>7</v>
      </c>
      <c r="C35" s="19"/>
      <c r="D35" s="19"/>
      <c r="E35" s="19"/>
      <c r="F35" s="10">
        <f>SUM(F23:F34)</f>
        <v>0</v>
      </c>
      <c r="G35" s="19"/>
      <c r="H35" s="19"/>
      <c r="I35" s="19"/>
      <c r="J35" s="19"/>
      <c r="K35" s="36"/>
      <c r="L35" s="47">
        <f>SUM(L23:O34)</f>
        <v>7784425</v>
      </c>
      <c r="M35" s="47"/>
      <c r="N35" s="47"/>
      <c r="O35" s="47"/>
      <c r="P35" s="33" t="s">
        <v>15</v>
      </c>
      <c r="Q35" s="16">
        <f>SUM(Q23:Q34)</f>
        <v>0</v>
      </c>
    </row>
    <row r="36" spans="1:17" ht="10.5" customHeight="1" thickBot="1" x14ac:dyDescent="0.45">
      <c r="A36" s="5"/>
      <c r="B36" s="24"/>
      <c r="C36" s="25"/>
      <c r="D36" s="25"/>
      <c r="E36" s="30"/>
      <c r="F36" s="26"/>
      <c r="G36" s="25"/>
      <c r="H36" s="25"/>
      <c r="I36" s="25"/>
      <c r="J36" s="25"/>
      <c r="K36" s="25"/>
      <c r="L36" s="27"/>
      <c r="M36" s="27"/>
      <c r="N36" s="27"/>
      <c r="O36" s="27"/>
      <c r="P36" s="28"/>
      <c r="Q36" s="29"/>
    </row>
    <row r="37" spans="1:17" ht="24.95" customHeight="1" thickBot="1" x14ac:dyDescent="0.45">
      <c r="A37" s="5"/>
      <c r="B37" s="24"/>
      <c r="C37" s="25"/>
      <c r="D37" s="25"/>
      <c r="E37" s="30" t="s">
        <v>21</v>
      </c>
      <c r="F37" s="26"/>
      <c r="G37" s="25"/>
      <c r="H37" s="25"/>
      <c r="I37" s="25"/>
      <c r="J37" s="25"/>
      <c r="K37" s="25"/>
      <c r="L37" s="27"/>
      <c r="M37" s="27"/>
      <c r="N37" s="27"/>
      <c r="O37" s="27"/>
      <c r="P37" s="33" t="s">
        <v>16</v>
      </c>
      <c r="Q37" s="16">
        <f>Q18+Q35</f>
        <v>0</v>
      </c>
    </row>
    <row r="38" spans="1:17" ht="24.95" customHeight="1" thickBot="1" x14ac:dyDescent="0.45">
      <c r="E38" s="31" t="s">
        <v>11</v>
      </c>
      <c r="P38" s="32" t="s">
        <v>20</v>
      </c>
      <c r="Q38" s="20">
        <f>Q37/1.1</f>
        <v>0</v>
      </c>
    </row>
    <row r="39" spans="1:17" ht="24.95" customHeight="1" x14ac:dyDescent="0.4">
      <c r="E39" s="1"/>
      <c r="Q39" s="35" t="s">
        <v>23</v>
      </c>
    </row>
    <row r="40" spans="1:17" ht="24.95" customHeight="1" x14ac:dyDescent="0.4"/>
  </sheetData>
  <mergeCells count="22">
    <mergeCell ref="Q21:Q22"/>
    <mergeCell ref="G21:K21"/>
    <mergeCell ref="B21:B22"/>
    <mergeCell ref="C21:C22"/>
    <mergeCell ref="D21:D22"/>
    <mergeCell ref="E21:E22"/>
    <mergeCell ref="F21:F22"/>
    <mergeCell ref="L18:O18"/>
    <mergeCell ref="L4:O4"/>
    <mergeCell ref="L35:O35"/>
    <mergeCell ref="G4:K4"/>
    <mergeCell ref="P4:P5"/>
    <mergeCell ref="L21:O21"/>
    <mergeCell ref="P21:P22"/>
    <mergeCell ref="Q4:Q5"/>
    <mergeCell ref="A1:B1"/>
    <mergeCell ref="E4:E5"/>
    <mergeCell ref="F4:F5"/>
    <mergeCell ref="D4:D5"/>
    <mergeCell ref="B4:B5"/>
    <mergeCell ref="C4:C5"/>
    <mergeCell ref="L2:Q2"/>
  </mergeCells>
  <phoneticPr fontId="1"/>
  <pageMargins left="0.25" right="0.25" top="0.75" bottom="0.75" header="0.3" footer="0.3"/>
  <pageSetup paperSize="9" scale="5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US3118</dc:creator>
  <cp:lastModifiedBy>us1080</cp:lastModifiedBy>
  <cp:lastPrinted>2025-02-28T02:04:34Z</cp:lastPrinted>
  <dcterms:created xsi:type="dcterms:W3CDTF">2024-07-11T01:26:26Z</dcterms:created>
  <dcterms:modified xsi:type="dcterms:W3CDTF">2025-08-04T04:53:02Z</dcterms:modified>
</cp:coreProperties>
</file>