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0" documentId="13_ncr:1_{4009C388-CF00-4F22-B359-ACB6419AF2C6}" xr6:coauthVersionLast="47" xr6:coauthVersionMax="47" xr10:uidLastSave="{00000000-0000-0000-0000-000000000000}"/>
  <bookViews>
    <workbookView xWindow="-110" yWindow="-110" windowWidth="38620" windowHeight="21220" xr2:uid="{00000000-000D-0000-FFFF-FFFF00000000}"/>
  </bookViews>
  <sheets>
    <sheet name="経費算出表" sheetId="26" r:id="rId1"/>
    <sheet name="医薬品治験 (ポイント表)" sheetId="22" r:id="rId2"/>
    <sheet name="経費説明" sheetId="27" r:id="rId3"/>
  </sheets>
  <definedNames>
    <definedName name="_xlnm.Print_Area" localSheetId="1">'医薬品治験 (ポイント表)'!$A$1:$J$63</definedName>
    <definedName name="_xlnm.Print_Titles" localSheetId="1">'医薬品治験 (ポイント表)'!$1:$3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26" l="1"/>
  <c r="F16" i="26" s="1"/>
  <c r="F17" i="26" s="1"/>
  <c r="F40" i="26"/>
  <c r="F41" i="26" s="1"/>
  <c r="F45" i="26"/>
  <c r="F46" i="26" s="1"/>
  <c r="F35" i="26"/>
  <c r="F36" i="26" s="1"/>
  <c r="F23" i="26"/>
  <c r="D9" i="26"/>
  <c r="F67" i="26" s="1"/>
  <c r="B9" i="26"/>
  <c r="F8" i="26"/>
  <c r="J19" i="22"/>
  <c r="J59" i="22"/>
  <c r="J58" i="22"/>
  <c r="J57" i="22"/>
  <c r="J56" i="22"/>
  <c r="J55" i="22"/>
  <c r="J54" i="22"/>
  <c r="J53" i="22"/>
  <c r="J52" i="22"/>
  <c r="J51" i="22"/>
  <c r="J50" i="22"/>
  <c r="J49" i="22"/>
  <c r="J48" i="22"/>
  <c r="J47" i="22"/>
  <c r="J46" i="22"/>
  <c r="J45" i="22"/>
  <c r="J29" i="22"/>
  <c r="J28" i="22"/>
  <c r="J27" i="22"/>
  <c r="J26" i="22"/>
  <c r="J25" i="22"/>
  <c r="J24" i="22"/>
  <c r="J23" i="22"/>
  <c r="J22" i="22"/>
  <c r="J21" i="22"/>
  <c r="J20" i="22"/>
  <c r="J18" i="22"/>
  <c r="J17" i="22"/>
  <c r="J16" i="22"/>
  <c r="J15" i="22"/>
  <c r="J14" i="22"/>
  <c r="J13" i="22"/>
  <c r="J12" i="22"/>
  <c r="F9" i="26" l="1"/>
  <c r="F21" i="26" s="1"/>
  <c r="F68" i="26"/>
  <c r="F69" i="26" s="1"/>
  <c r="F24" i="26"/>
  <c r="F20" i="26"/>
  <c r="J60" i="22"/>
  <c r="J30" i="22"/>
  <c r="I31" i="22"/>
  <c r="F25" i="26" l="1"/>
  <c r="F26" i="26" s="1"/>
  <c r="F53" i="26" l="1"/>
  <c r="F50" i="26"/>
  <c r="F51" i="26"/>
  <c r="F52" i="26"/>
  <c r="F54"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1" authorId="0" shapeId="0" xr:uid="{4065D547-3BDE-4704-A1D9-059CE3175983}">
      <text>
        <r>
          <rPr>
            <b/>
            <sz val="9"/>
            <color indexed="81"/>
            <rFont val="MS P ゴシック"/>
            <family val="3"/>
            <charset val="128"/>
          </rPr>
          <t>作成者:</t>
        </r>
        <r>
          <rPr>
            <sz val="9"/>
            <color indexed="81"/>
            <rFont val="MS P ゴシック"/>
            <family val="3"/>
            <charset val="128"/>
          </rPr>
          <t xml:space="preserve">
「サイクル〇投与時」、「Visit〇」など記載してください。
※このコメントは削除して提出してください。</t>
        </r>
      </text>
    </comment>
    <comment ref="E59" authorId="0" shapeId="0" xr:uid="{C3D62C87-87CA-4268-A3D0-F1A542898EEF}">
      <text>
        <r>
          <rPr>
            <b/>
            <sz val="9"/>
            <color indexed="81"/>
            <rFont val="MS P ゴシック"/>
            <family val="3"/>
            <charset val="128"/>
          </rPr>
          <t>作成者:</t>
        </r>
        <r>
          <rPr>
            <sz val="9"/>
            <color indexed="81"/>
            <rFont val="MS P ゴシック"/>
            <family val="3"/>
            <charset val="128"/>
          </rPr>
          <t xml:space="preserve">
「サイクル〇投与時」、「Visit〇」など記載してください。
症例実施費用の10％を請求します。
※このコメントは削除して提出してください。</t>
        </r>
      </text>
    </comment>
  </commentList>
</comments>
</file>

<file path=xl/sharedStrings.xml><?xml version="1.0" encoding="utf-8"?>
<sst xmlns="http://schemas.openxmlformats.org/spreadsheetml/2006/main" count="493" uniqueCount="320">
  <si>
    <t>治験依頼者名</t>
    <rPh sb="0" eb="2">
      <t>チケン</t>
    </rPh>
    <rPh sb="2" eb="5">
      <t>イライシャ</t>
    </rPh>
    <rPh sb="5" eb="6">
      <t>メイ</t>
    </rPh>
    <phoneticPr fontId="1"/>
  </si>
  <si>
    <t>院内CRCの利用</t>
    <rPh sb="0" eb="2">
      <t>インナイ</t>
    </rPh>
    <rPh sb="6" eb="8">
      <t>リヨウ</t>
    </rPh>
    <phoneticPr fontId="1"/>
  </si>
  <si>
    <t>研究経費ポイント</t>
    <rPh sb="0" eb="2">
      <t>ケンキュウ</t>
    </rPh>
    <rPh sb="2" eb="4">
      <t>ケイヒ</t>
    </rPh>
    <phoneticPr fontId="1"/>
  </si>
  <si>
    <t>研究経費ポイント数×4,000円</t>
    <phoneticPr fontId="1"/>
  </si>
  <si>
    <t>研究課題名</t>
    <rPh sb="0" eb="2">
      <t>ケンキュウ</t>
    </rPh>
    <rPh sb="2" eb="4">
      <t>カダイ</t>
    </rPh>
    <rPh sb="4" eb="5">
      <t>メイ</t>
    </rPh>
    <phoneticPr fontId="1"/>
  </si>
  <si>
    <t>区分</t>
  </si>
  <si>
    <t>□新規　　□継続</t>
    <rPh sb="1" eb="3">
      <t>シンキ</t>
    </rPh>
    <rPh sb="6" eb="8">
      <t>ケイゾク</t>
    </rPh>
    <phoneticPr fontId="1"/>
  </si>
  <si>
    <t>治験薬管理経費ポイント算出表</t>
    <rPh sb="0" eb="1">
      <t>チ</t>
    </rPh>
    <rPh sb="1" eb="2">
      <t>ケン</t>
    </rPh>
    <rPh sb="2" eb="3">
      <t>ヤク</t>
    </rPh>
    <rPh sb="3" eb="5">
      <t>カンリ</t>
    </rPh>
    <rPh sb="5" eb="7">
      <t>ケイヒ</t>
    </rPh>
    <rPh sb="11" eb="13">
      <t>サンシュツ</t>
    </rPh>
    <rPh sb="13" eb="14">
      <t>ヒョウ</t>
    </rPh>
    <phoneticPr fontId="1"/>
  </si>
  <si>
    <t>個々の治験について、要素ごとに該当するポイントを求め、そのポイントを合計したものをその試験の治験薬管理経費ポイントとします。ポイント欄の該当項目に「○」を入れると自動計算します。</t>
    <rPh sb="0" eb="1">
      <t>コ</t>
    </rPh>
    <rPh sb="3" eb="5">
      <t>チケン</t>
    </rPh>
    <rPh sb="10" eb="12">
      <t>ヨウソ</t>
    </rPh>
    <rPh sb="15" eb="17">
      <t>ガイトウ</t>
    </rPh>
    <rPh sb="24" eb="25">
      <t>モト</t>
    </rPh>
    <rPh sb="34" eb="36">
      <t>ゴウケイ</t>
    </rPh>
    <rPh sb="43" eb="45">
      <t>シケン</t>
    </rPh>
    <rPh sb="46" eb="49">
      <t>チケンヤク</t>
    </rPh>
    <rPh sb="49" eb="51">
      <t>カンリ</t>
    </rPh>
    <rPh sb="51" eb="53">
      <t>ケイヒ</t>
    </rPh>
    <rPh sb="66" eb="67">
      <t>ラン</t>
    </rPh>
    <rPh sb="68" eb="70">
      <t>ガイトウ</t>
    </rPh>
    <rPh sb="70" eb="72">
      <t>コウモク</t>
    </rPh>
    <rPh sb="77" eb="78">
      <t>イ</t>
    </rPh>
    <rPh sb="81" eb="83">
      <t>ジドウ</t>
    </rPh>
    <rPh sb="83" eb="85">
      <t>ケイサン</t>
    </rPh>
    <phoneticPr fontId="1"/>
  </si>
  <si>
    <t>要素</t>
    <rPh sb="0" eb="2">
      <t>ヨウソ</t>
    </rPh>
    <phoneticPr fontId="1"/>
  </si>
  <si>
    <t>ウ</t>
    <phoneticPr fontId="1"/>
  </si>
  <si>
    <t>ポ        イ        ン        ト</t>
    <phoneticPr fontId="1"/>
  </si>
  <si>
    <t>エ</t>
    <phoneticPr fontId="1"/>
  </si>
  <si>
    <t>Ⅰ</t>
    <phoneticPr fontId="1"/>
  </si>
  <si>
    <t>Ⅱ</t>
    <phoneticPr fontId="1"/>
  </si>
  <si>
    <t>Ⅲ</t>
    <phoneticPr fontId="1"/>
  </si>
  <si>
    <t>ポイント数</t>
    <rPh sb="4" eb="5">
      <t>スウ</t>
    </rPh>
    <phoneticPr fontId="1"/>
  </si>
  <si>
    <t>イ</t>
    <phoneticPr fontId="1"/>
  </si>
  <si>
    <t>ト</t>
    <phoneticPr fontId="1"/>
  </si>
  <si>
    <t>（ウエイト×1）</t>
    <phoneticPr fontId="1"/>
  </si>
  <si>
    <t>（ウエイト×2）</t>
    <phoneticPr fontId="1"/>
  </si>
  <si>
    <t>（ウエイト×3）</t>
    <phoneticPr fontId="1"/>
  </si>
  <si>
    <t>A</t>
    <phoneticPr fontId="1"/>
  </si>
  <si>
    <t>治験薬の剤型</t>
    <rPh sb="0" eb="1">
      <t>チ</t>
    </rPh>
    <rPh sb="1" eb="2">
      <t>ケン</t>
    </rPh>
    <rPh sb="2" eb="3">
      <t>ヤク</t>
    </rPh>
    <rPh sb="4" eb="5">
      <t>ザイ</t>
    </rPh>
    <rPh sb="5" eb="6">
      <t>ガタ</t>
    </rPh>
    <phoneticPr fontId="1"/>
  </si>
  <si>
    <t>注射</t>
    <rPh sb="0" eb="2">
      <t>チュウシャ</t>
    </rPh>
    <phoneticPr fontId="1"/>
  </si>
  <si>
    <t>B</t>
    <phoneticPr fontId="1"/>
  </si>
  <si>
    <t>デザイン</t>
    <phoneticPr fontId="1"/>
  </si>
  <si>
    <t>オープン</t>
    <phoneticPr fontId="1"/>
  </si>
  <si>
    <t>単盲検</t>
    <rPh sb="0" eb="1">
      <t>タン</t>
    </rPh>
    <rPh sb="1" eb="2">
      <t>モウ</t>
    </rPh>
    <rPh sb="2" eb="3">
      <t>ケン</t>
    </rPh>
    <phoneticPr fontId="1"/>
  </si>
  <si>
    <t>二重盲検</t>
    <rPh sb="0" eb="2">
      <t>ニジュウ</t>
    </rPh>
    <rPh sb="2" eb="3">
      <t>モウ</t>
    </rPh>
    <rPh sb="3" eb="4">
      <t>ケン</t>
    </rPh>
    <phoneticPr fontId="1"/>
  </si>
  <si>
    <t>投与期間</t>
    <rPh sb="0" eb="2">
      <t>トウヨ</t>
    </rPh>
    <rPh sb="2" eb="4">
      <t>キカン</t>
    </rPh>
    <phoneticPr fontId="1"/>
  </si>
  <si>
    <t>調剤及び出庫回数</t>
    <rPh sb="0" eb="2">
      <t>チョウザイ</t>
    </rPh>
    <rPh sb="2" eb="3">
      <t>オヨ</t>
    </rPh>
    <rPh sb="4" eb="6">
      <t>シュッコ</t>
    </rPh>
    <rPh sb="6" eb="8">
      <t>カイスウ</t>
    </rPh>
    <phoneticPr fontId="1"/>
  </si>
  <si>
    <t>単回</t>
    <rPh sb="0" eb="1">
      <t>タン</t>
    </rPh>
    <rPh sb="1" eb="2">
      <t>カイ</t>
    </rPh>
    <phoneticPr fontId="1"/>
  </si>
  <si>
    <t>5回以下</t>
    <rPh sb="1" eb="2">
      <t>カイ</t>
    </rPh>
    <rPh sb="2" eb="4">
      <t>イカ</t>
    </rPh>
    <phoneticPr fontId="1"/>
  </si>
  <si>
    <t>6回以上</t>
    <rPh sb="1" eb="2">
      <t>カイ</t>
    </rPh>
    <rPh sb="2" eb="4">
      <t>イジョウ</t>
    </rPh>
    <phoneticPr fontId="1"/>
  </si>
  <si>
    <t>H</t>
    <phoneticPr fontId="1"/>
  </si>
  <si>
    <t>I</t>
    <phoneticPr fontId="1"/>
  </si>
  <si>
    <t>有</t>
    <rPh sb="0" eb="1">
      <t>ユウ</t>
    </rPh>
    <phoneticPr fontId="1"/>
  </si>
  <si>
    <t>治験薬の種目</t>
    <rPh sb="0" eb="1">
      <t>チ</t>
    </rPh>
    <rPh sb="1" eb="2">
      <t>ケン</t>
    </rPh>
    <rPh sb="2" eb="3">
      <t>ヤク</t>
    </rPh>
    <rPh sb="4" eb="6">
      <t>シュモク</t>
    </rPh>
    <phoneticPr fontId="1"/>
  </si>
  <si>
    <t>毒・劇薬
（予定）</t>
    <rPh sb="0" eb="1">
      <t>ドク</t>
    </rPh>
    <rPh sb="2" eb="3">
      <t>ゲキ</t>
    </rPh>
    <rPh sb="3" eb="4">
      <t>ヤク</t>
    </rPh>
    <rPh sb="6" eb="8">
      <t>ヨテイ</t>
    </rPh>
    <phoneticPr fontId="1"/>
  </si>
  <si>
    <t>向精神薬・麻薬</t>
    <rPh sb="0" eb="1">
      <t>ム</t>
    </rPh>
    <rPh sb="1" eb="3">
      <t>セイシン</t>
    </rPh>
    <rPh sb="3" eb="4">
      <t>ヤク</t>
    </rPh>
    <rPh sb="5" eb="7">
      <t>マヤク</t>
    </rPh>
    <phoneticPr fontId="1"/>
  </si>
  <si>
    <t>L</t>
    <phoneticPr fontId="1"/>
  </si>
  <si>
    <t>併用薬の交付</t>
    <rPh sb="0" eb="2">
      <t>ヘイヨウ</t>
    </rPh>
    <rPh sb="2" eb="3">
      <t>ヤク</t>
    </rPh>
    <rPh sb="4" eb="6">
      <t>コウフ</t>
    </rPh>
    <phoneticPr fontId="1"/>
  </si>
  <si>
    <t>1種</t>
    <rPh sb="1" eb="2">
      <t>シュ</t>
    </rPh>
    <phoneticPr fontId="1"/>
  </si>
  <si>
    <t>2種</t>
    <rPh sb="1" eb="2">
      <t>シュ</t>
    </rPh>
    <phoneticPr fontId="1"/>
  </si>
  <si>
    <t>3種以上</t>
    <rPh sb="1" eb="2">
      <t>シュ</t>
    </rPh>
    <rPh sb="2" eb="4">
      <t>イジョウ</t>
    </rPh>
    <phoneticPr fontId="1"/>
  </si>
  <si>
    <t>M</t>
    <phoneticPr fontId="1"/>
  </si>
  <si>
    <t>N</t>
    <phoneticPr fontId="1"/>
  </si>
  <si>
    <t>請求医のチェック</t>
    <rPh sb="0" eb="2">
      <t>セイキュウ</t>
    </rPh>
    <rPh sb="2" eb="3">
      <t>イ</t>
    </rPh>
    <phoneticPr fontId="1"/>
  </si>
  <si>
    <t>2名以下</t>
    <rPh sb="1" eb="2">
      <t>メイ</t>
    </rPh>
    <rPh sb="2" eb="4">
      <t>イカ</t>
    </rPh>
    <phoneticPr fontId="1"/>
  </si>
  <si>
    <t>3～5名</t>
    <rPh sb="3" eb="4">
      <t>メイ</t>
    </rPh>
    <phoneticPr fontId="1"/>
  </si>
  <si>
    <t>6名以上</t>
    <rPh sb="1" eb="2">
      <t>メイ</t>
    </rPh>
    <rPh sb="2" eb="4">
      <t>イジョウ</t>
    </rPh>
    <phoneticPr fontId="1"/>
  </si>
  <si>
    <t>O</t>
    <phoneticPr fontId="1"/>
  </si>
  <si>
    <t>治験薬規格数</t>
    <rPh sb="0" eb="1">
      <t>チ</t>
    </rPh>
    <rPh sb="1" eb="2">
      <t>ケン</t>
    </rPh>
    <rPh sb="2" eb="3">
      <t>ヤク</t>
    </rPh>
    <rPh sb="3" eb="5">
      <t>キカク</t>
    </rPh>
    <rPh sb="5" eb="6">
      <t>スウ</t>
    </rPh>
    <phoneticPr fontId="1"/>
  </si>
  <si>
    <t>3以上</t>
    <rPh sb="1" eb="3">
      <t>イジョウ</t>
    </rPh>
    <phoneticPr fontId="1"/>
  </si>
  <si>
    <t>P</t>
    <phoneticPr fontId="1"/>
  </si>
  <si>
    <t>治験期間（1ヶ月単位）</t>
    <rPh sb="0" eb="1">
      <t>チ</t>
    </rPh>
    <rPh sb="1" eb="2">
      <t>ケン</t>
    </rPh>
    <rPh sb="2" eb="4">
      <t>キカン</t>
    </rPh>
    <rPh sb="7" eb="8">
      <t>ゲツ</t>
    </rPh>
    <rPh sb="8" eb="10">
      <t>タンイ</t>
    </rPh>
    <phoneticPr fontId="1"/>
  </si>
  <si>
    <t>×月数（治験薬の保管・管理）</t>
    <rPh sb="1" eb="2">
      <t>ツキ</t>
    </rPh>
    <rPh sb="2" eb="3">
      <t>スウ</t>
    </rPh>
    <rPh sb="4" eb="5">
      <t>チ</t>
    </rPh>
    <rPh sb="5" eb="6">
      <t>ケン</t>
    </rPh>
    <rPh sb="6" eb="7">
      <t>ヤク</t>
    </rPh>
    <rPh sb="8" eb="10">
      <t>ホカン</t>
    </rPh>
    <rPh sb="11" eb="13">
      <t>カンリ</t>
    </rPh>
    <phoneticPr fontId="1"/>
  </si>
  <si>
    <t>合計ポイント数</t>
    <rPh sb="0" eb="2">
      <t>ゴウケイ</t>
    </rPh>
    <rPh sb="6" eb="7">
      <t>スウ</t>
    </rPh>
    <phoneticPr fontId="1"/>
  </si>
  <si>
    <t>□治験 □製造販売後臨床試験</t>
    <phoneticPr fontId="1"/>
  </si>
  <si>
    <t>□新規 □継続</t>
    <rPh sb="1" eb="3">
      <t>シンキ</t>
    </rPh>
    <rPh sb="5" eb="7">
      <t>ケイゾク</t>
    </rPh>
    <phoneticPr fontId="1"/>
  </si>
  <si>
    <t>臨床試験研究費ポイント算出表</t>
    <rPh sb="0" eb="2">
      <t>リンショウ</t>
    </rPh>
    <rPh sb="2" eb="4">
      <t>シケン</t>
    </rPh>
    <rPh sb="4" eb="6">
      <t>ケンキュウ</t>
    </rPh>
    <rPh sb="7" eb="8">
      <t>ケイヒ</t>
    </rPh>
    <rPh sb="11" eb="13">
      <t>サンシュツ</t>
    </rPh>
    <rPh sb="13" eb="14">
      <t>ヒョウ</t>
    </rPh>
    <phoneticPr fontId="1"/>
  </si>
  <si>
    <t>　個々の治験について、要素ごとに該当するポイントを求め、そのポイントを合計したものを臨床試験研究費ポイントとする。要素ごとの項目に○をつけてください。</t>
    <rPh sb="1" eb="2">
      <t>コ</t>
    </rPh>
    <rPh sb="4" eb="6">
      <t>チケン</t>
    </rPh>
    <rPh sb="11" eb="13">
      <t>ヨウソ</t>
    </rPh>
    <rPh sb="16" eb="18">
      <t>ガイトウ</t>
    </rPh>
    <rPh sb="25" eb="26">
      <t>モト</t>
    </rPh>
    <rPh sb="35" eb="37">
      <t>ゴウケイ</t>
    </rPh>
    <rPh sb="42" eb="44">
      <t>リンショウ</t>
    </rPh>
    <rPh sb="44" eb="46">
      <t>シケン</t>
    </rPh>
    <rPh sb="46" eb="49">
      <t>ケンキュウヒ</t>
    </rPh>
    <rPh sb="57" eb="59">
      <t>ヨウソ</t>
    </rPh>
    <rPh sb="62" eb="64">
      <t>コウモク</t>
    </rPh>
    <phoneticPr fontId="1"/>
  </si>
  <si>
    <t>ウエイト</t>
    <phoneticPr fontId="1"/>
  </si>
  <si>
    <t>（ウエイト×5）</t>
    <phoneticPr fontId="1"/>
  </si>
  <si>
    <t>対象疾患の重症度</t>
    <rPh sb="0" eb="2">
      <t>タイショウ</t>
    </rPh>
    <rPh sb="2" eb="4">
      <t>シッカン</t>
    </rPh>
    <rPh sb="5" eb="7">
      <t>ジュウショウ</t>
    </rPh>
    <rPh sb="7" eb="8">
      <t>ド</t>
    </rPh>
    <phoneticPr fontId="1"/>
  </si>
  <si>
    <t>軽症</t>
    <rPh sb="0" eb="2">
      <t>ケイショウ</t>
    </rPh>
    <phoneticPr fontId="1"/>
  </si>
  <si>
    <t>中等度</t>
    <rPh sb="0" eb="2">
      <t>チュウトウ</t>
    </rPh>
    <rPh sb="2" eb="3">
      <t>ド</t>
    </rPh>
    <phoneticPr fontId="1"/>
  </si>
  <si>
    <t>重症・重篤</t>
    <rPh sb="0" eb="2">
      <t>ジュウショウ</t>
    </rPh>
    <rPh sb="3" eb="5">
      <t>ジュウトク</t>
    </rPh>
    <phoneticPr fontId="1"/>
  </si>
  <si>
    <t>入院・外来の別</t>
    <rPh sb="0" eb="2">
      <t>ニュウイン</t>
    </rPh>
    <rPh sb="3" eb="5">
      <t>ガイライ</t>
    </rPh>
    <rPh sb="6" eb="7">
      <t>ベツ</t>
    </rPh>
    <phoneticPr fontId="1"/>
  </si>
  <si>
    <t>外来</t>
    <rPh sb="0" eb="2">
      <t>ガイライ</t>
    </rPh>
    <phoneticPr fontId="1"/>
  </si>
  <si>
    <t>入院</t>
    <rPh sb="0" eb="2">
      <t>ニュウイン</t>
    </rPh>
    <phoneticPr fontId="1"/>
  </si>
  <si>
    <t>C</t>
    <phoneticPr fontId="1"/>
  </si>
  <si>
    <t>治験薬製造承認の状況</t>
    <rPh sb="0" eb="1">
      <t>チ</t>
    </rPh>
    <rPh sb="1" eb="2">
      <t>ケン</t>
    </rPh>
    <rPh sb="2" eb="3">
      <t>ヤク</t>
    </rPh>
    <rPh sb="3" eb="5">
      <t>セイゾウ</t>
    </rPh>
    <rPh sb="5" eb="7">
      <t>ショウニン</t>
    </rPh>
    <rPh sb="8" eb="10">
      <t>ジョウキョウ</t>
    </rPh>
    <phoneticPr fontId="1"/>
  </si>
  <si>
    <t>他の適応に国内で承認</t>
    <rPh sb="0" eb="1">
      <t>タ</t>
    </rPh>
    <rPh sb="2" eb="4">
      <t>テキオウ</t>
    </rPh>
    <rPh sb="5" eb="7">
      <t>コクナイ</t>
    </rPh>
    <rPh sb="8" eb="10">
      <t>ショウニン</t>
    </rPh>
    <phoneticPr fontId="1"/>
  </si>
  <si>
    <t>同一適応に欧米で承認</t>
    <rPh sb="0" eb="1">
      <t>ドウ</t>
    </rPh>
    <rPh sb="1" eb="2">
      <t>イチ</t>
    </rPh>
    <rPh sb="2" eb="4">
      <t>テキオウ</t>
    </rPh>
    <rPh sb="5" eb="7">
      <t>オウベイ</t>
    </rPh>
    <rPh sb="8" eb="10">
      <t>ショウニン</t>
    </rPh>
    <phoneticPr fontId="1"/>
  </si>
  <si>
    <t>未　承　認</t>
    <rPh sb="0" eb="1">
      <t>ミ</t>
    </rPh>
    <rPh sb="2" eb="3">
      <t>ウケタマワ</t>
    </rPh>
    <rPh sb="4" eb="5">
      <t>ニン</t>
    </rPh>
    <phoneticPr fontId="1"/>
  </si>
  <si>
    <t>D</t>
    <phoneticPr fontId="1"/>
  </si>
  <si>
    <t>単盲検</t>
    <rPh sb="0" eb="1">
      <t>タン</t>
    </rPh>
    <rPh sb="1" eb="3">
      <t>モウケン</t>
    </rPh>
    <phoneticPr fontId="1"/>
  </si>
  <si>
    <t>二重盲検</t>
    <rPh sb="0" eb="2">
      <t>ニジュウ</t>
    </rPh>
    <rPh sb="2" eb="4">
      <t>モウケン</t>
    </rPh>
    <phoneticPr fontId="1"/>
  </si>
  <si>
    <t>E</t>
    <phoneticPr fontId="1"/>
  </si>
  <si>
    <t>治療法</t>
    <rPh sb="0" eb="3">
      <t>チリョウホウ</t>
    </rPh>
    <phoneticPr fontId="1"/>
  </si>
  <si>
    <t>術前・術後</t>
    <rPh sb="0" eb="2">
      <t>ジュツゼン</t>
    </rPh>
    <rPh sb="3" eb="4">
      <t>ジュツ</t>
    </rPh>
    <rPh sb="4" eb="5">
      <t>ゴ</t>
    </rPh>
    <phoneticPr fontId="1"/>
  </si>
  <si>
    <t>一次治療</t>
    <rPh sb="0" eb="2">
      <t>イチジ</t>
    </rPh>
    <rPh sb="2" eb="4">
      <t>チリョウ</t>
    </rPh>
    <phoneticPr fontId="1"/>
  </si>
  <si>
    <t>二次治療以降</t>
    <rPh sb="0" eb="2">
      <t>ニジ</t>
    </rPh>
    <rPh sb="2" eb="4">
      <t>チリョウ</t>
    </rPh>
    <rPh sb="4" eb="6">
      <t>イコウ</t>
    </rPh>
    <phoneticPr fontId="1"/>
  </si>
  <si>
    <t>F</t>
    <phoneticPr fontId="1"/>
  </si>
  <si>
    <t>種類</t>
    <rPh sb="0" eb="2">
      <t>シュルイ</t>
    </rPh>
    <phoneticPr fontId="1"/>
  </si>
  <si>
    <t>G</t>
    <phoneticPr fontId="1"/>
  </si>
  <si>
    <t>治験薬の投与経路</t>
    <rPh sb="0" eb="1">
      <t>チ</t>
    </rPh>
    <rPh sb="1" eb="2">
      <t>ケン</t>
    </rPh>
    <rPh sb="2" eb="3">
      <t>ヤク</t>
    </rPh>
    <rPh sb="4" eb="6">
      <t>トウヨ</t>
    </rPh>
    <rPh sb="6" eb="8">
      <t>ケイロ</t>
    </rPh>
    <phoneticPr fontId="1"/>
  </si>
  <si>
    <t>外用・経口</t>
    <rPh sb="0" eb="2">
      <t>ガイヨウ</t>
    </rPh>
    <rPh sb="3" eb="5">
      <t>ケイコウ</t>
    </rPh>
    <phoneticPr fontId="1"/>
  </si>
  <si>
    <t>皮下・筋注</t>
    <rPh sb="0" eb="2">
      <t>ヒカ</t>
    </rPh>
    <rPh sb="3" eb="4">
      <t>キン</t>
    </rPh>
    <rPh sb="4" eb="5">
      <t>チュウ</t>
    </rPh>
    <phoneticPr fontId="1"/>
  </si>
  <si>
    <t>静注・特殊</t>
    <rPh sb="0" eb="1">
      <t>セイ</t>
    </rPh>
    <rPh sb="1" eb="2">
      <t>チュウ</t>
    </rPh>
    <rPh sb="3" eb="5">
      <t>トクシュ</t>
    </rPh>
    <phoneticPr fontId="1"/>
  </si>
  <si>
    <t>治験薬の投与期間</t>
    <rPh sb="0" eb="1">
      <t>チ</t>
    </rPh>
    <rPh sb="1" eb="2">
      <t>ケン</t>
    </rPh>
    <rPh sb="2" eb="3">
      <t>ヤク</t>
    </rPh>
    <rPh sb="4" eb="6">
      <t>トウヨ</t>
    </rPh>
    <rPh sb="6" eb="8">
      <t>キカン</t>
    </rPh>
    <phoneticPr fontId="1"/>
  </si>
  <si>
    <t>被験者層</t>
    <rPh sb="0" eb="3">
      <t>ヒケンシャ</t>
    </rPh>
    <phoneticPr fontId="1"/>
  </si>
  <si>
    <t>成　人</t>
    <rPh sb="0" eb="1">
      <t>シゲル</t>
    </rPh>
    <rPh sb="2" eb="3">
      <t>ヒト</t>
    </rPh>
    <phoneticPr fontId="1"/>
  </si>
  <si>
    <t>小児、成人（高齢者、肝腎障害等合併有）</t>
    <rPh sb="0" eb="2">
      <t>ショウニ</t>
    </rPh>
    <rPh sb="3" eb="5">
      <t>セイジン</t>
    </rPh>
    <rPh sb="6" eb="8">
      <t>コウレイ</t>
    </rPh>
    <rPh sb="8" eb="9">
      <t>シャ</t>
    </rPh>
    <rPh sb="10" eb="11">
      <t>カン</t>
    </rPh>
    <rPh sb="11" eb="12">
      <t>ジン</t>
    </rPh>
    <rPh sb="12" eb="14">
      <t>ショウガイ</t>
    </rPh>
    <rPh sb="14" eb="15">
      <t>トウ</t>
    </rPh>
    <rPh sb="15" eb="17">
      <t>ガッペイ</t>
    </rPh>
    <rPh sb="17" eb="18">
      <t>ア</t>
    </rPh>
    <phoneticPr fontId="1"/>
  </si>
  <si>
    <t>J</t>
    <phoneticPr fontId="1"/>
  </si>
  <si>
    <t>被験者の選出（適格+除外基準数）</t>
    <rPh sb="0" eb="3">
      <t>ヒケンシャ</t>
    </rPh>
    <rPh sb="4" eb="6">
      <t>センシュツ</t>
    </rPh>
    <phoneticPr fontId="1"/>
  </si>
  <si>
    <t>19以下</t>
    <rPh sb="2" eb="4">
      <t>イカ</t>
    </rPh>
    <phoneticPr fontId="1"/>
  </si>
  <si>
    <t>20～29</t>
    <phoneticPr fontId="1"/>
  </si>
  <si>
    <t>30以上</t>
    <rPh sb="2" eb="4">
      <t>イジョウ</t>
    </rPh>
    <phoneticPr fontId="1"/>
  </si>
  <si>
    <t>K</t>
    <phoneticPr fontId="1"/>
  </si>
  <si>
    <t>観察頻度（受診回数）</t>
    <rPh sb="0" eb="2">
      <t>カンサツ</t>
    </rPh>
    <rPh sb="2" eb="4">
      <t>ヒンド</t>
    </rPh>
    <rPh sb="5" eb="7">
      <t>ジュシン</t>
    </rPh>
    <rPh sb="7" eb="9">
      <t>カイスウ</t>
    </rPh>
    <phoneticPr fontId="1"/>
  </si>
  <si>
    <t>4週に1回以下</t>
    <rPh sb="1" eb="2">
      <t>シュウ</t>
    </rPh>
    <rPh sb="4" eb="5">
      <t>カイ</t>
    </rPh>
    <rPh sb="5" eb="7">
      <t>イカ</t>
    </rPh>
    <phoneticPr fontId="1"/>
  </si>
  <si>
    <t>4週に1回超～2回以下</t>
    <rPh sb="5" eb="6">
      <t>コ</t>
    </rPh>
    <rPh sb="8" eb="9">
      <t>カイ</t>
    </rPh>
    <rPh sb="9" eb="11">
      <t>イカ</t>
    </rPh>
    <phoneticPr fontId="1"/>
  </si>
  <si>
    <t>4週に2回超</t>
    <phoneticPr fontId="1"/>
  </si>
  <si>
    <t>Ｌ</t>
    <phoneticPr fontId="1"/>
  </si>
  <si>
    <t>一般的臨床検査+非侵襲的機能検査及び画像診断項目数</t>
    <rPh sb="0" eb="2">
      <t>イッパン</t>
    </rPh>
    <rPh sb="2" eb="3">
      <t>テキ</t>
    </rPh>
    <rPh sb="3" eb="5">
      <t>リンショウ</t>
    </rPh>
    <rPh sb="5" eb="7">
      <t>ケンサ</t>
    </rPh>
    <phoneticPr fontId="1"/>
  </si>
  <si>
    <t>49以下</t>
    <rPh sb="2" eb="4">
      <t>イカ</t>
    </rPh>
    <phoneticPr fontId="1"/>
  </si>
  <si>
    <t>50～99</t>
    <phoneticPr fontId="1"/>
  </si>
  <si>
    <t>100以上</t>
    <rPh sb="3" eb="5">
      <t>イジョウ</t>
    </rPh>
    <phoneticPr fontId="1"/>
  </si>
  <si>
    <t>侵襲的機能検査及び画像診断回数</t>
    <rPh sb="0" eb="1">
      <t>シン</t>
    </rPh>
    <rPh sb="1" eb="2">
      <t>カサネ</t>
    </rPh>
    <rPh sb="2" eb="3">
      <t>マト</t>
    </rPh>
    <rPh sb="3" eb="5">
      <t>キノウ</t>
    </rPh>
    <rPh sb="5" eb="7">
      <t>ケンサ</t>
    </rPh>
    <rPh sb="7" eb="8">
      <t>オヨ</t>
    </rPh>
    <phoneticPr fontId="1"/>
  </si>
  <si>
    <t>回</t>
    <rPh sb="0" eb="1">
      <t>カイ</t>
    </rPh>
    <phoneticPr fontId="1"/>
  </si>
  <si>
    <t>特殊検査のための検体採取回数</t>
    <rPh sb="0" eb="2">
      <t>トクシュ</t>
    </rPh>
    <rPh sb="2" eb="4">
      <t>ケンサ</t>
    </rPh>
    <phoneticPr fontId="1"/>
  </si>
  <si>
    <t>生検回数</t>
    <rPh sb="0" eb="1">
      <t>セイ</t>
    </rPh>
    <rPh sb="1" eb="2">
      <t>ケン</t>
    </rPh>
    <rPh sb="2" eb="4">
      <t>カイスウ</t>
    </rPh>
    <phoneticPr fontId="1"/>
  </si>
  <si>
    <t>相の種類</t>
    <rPh sb="0" eb="1">
      <t>ソウ</t>
    </rPh>
    <rPh sb="2" eb="4">
      <t>シュルイ</t>
    </rPh>
    <phoneticPr fontId="1"/>
  </si>
  <si>
    <t>Ⅰ相</t>
    <rPh sb="1" eb="2">
      <t>ソウ</t>
    </rPh>
    <phoneticPr fontId="1"/>
  </si>
  <si>
    <t>Q</t>
    <phoneticPr fontId="1"/>
  </si>
  <si>
    <t>QOL調査</t>
    <rPh sb="3" eb="5">
      <t>チョウサ</t>
    </rPh>
    <phoneticPr fontId="1"/>
  </si>
  <si>
    <t>R</t>
    <phoneticPr fontId="1"/>
  </si>
  <si>
    <t>追跡調査</t>
    <rPh sb="0" eb="2">
      <t>ツイセキ</t>
    </rPh>
    <rPh sb="2" eb="4">
      <t>チョウサ</t>
    </rPh>
    <phoneticPr fontId="1"/>
  </si>
  <si>
    <t>　　　　　　　 　1症例あたりの臨床試験研究費(ポイント数×7,000円）</t>
    <rPh sb="10" eb="12">
      <t>ショウレイ</t>
    </rPh>
    <rPh sb="16" eb="18">
      <t>リンショウ</t>
    </rPh>
    <rPh sb="18" eb="20">
      <t>シケン</t>
    </rPh>
    <rPh sb="20" eb="22">
      <t>ケンキュウ</t>
    </rPh>
    <rPh sb="22" eb="23">
      <t>ヒ</t>
    </rPh>
    <rPh sb="28" eb="29">
      <t>スウ</t>
    </rPh>
    <rPh sb="35" eb="36">
      <t>エン</t>
    </rPh>
    <phoneticPr fontId="1"/>
  </si>
  <si>
    <t>※　臨床試験研究経費　：　合計ポイント数①×症例数×7,000円=臨床試験研究費算出額</t>
    <rPh sb="2" eb="4">
      <t>リンショウ</t>
    </rPh>
    <rPh sb="4" eb="6">
      <t>シケン</t>
    </rPh>
    <rPh sb="6" eb="8">
      <t>ケンキュウ</t>
    </rPh>
    <rPh sb="8" eb="10">
      <t>ケイヒ</t>
    </rPh>
    <rPh sb="31" eb="32">
      <t>エン</t>
    </rPh>
    <rPh sb="33" eb="35">
      <t>リンショウ</t>
    </rPh>
    <rPh sb="35" eb="37">
      <t>シケン</t>
    </rPh>
    <rPh sb="37" eb="39">
      <t>ケンキュウ</t>
    </rPh>
    <rPh sb="40" eb="42">
      <t>サンシュツ</t>
    </rPh>
    <rPh sb="42" eb="43">
      <t>ガク</t>
    </rPh>
    <phoneticPr fontId="1"/>
  </si>
  <si>
    <t>Ⅲ相</t>
    <rPh sb="1" eb="2">
      <t>ソウ</t>
    </rPh>
    <phoneticPr fontId="1"/>
  </si>
  <si>
    <t>Ⅱ相</t>
    <rPh sb="1" eb="2">
      <t>ソウ</t>
    </rPh>
    <phoneticPr fontId="1"/>
  </si>
  <si>
    <t>×回数</t>
    <rPh sb="1" eb="3">
      <t>カイスウ</t>
    </rPh>
    <phoneticPr fontId="1"/>
  </si>
  <si>
    <t>保存条件</t>
    <rPh sb="0" eb="2">
      <t>ホゾン</t>
    </rPh>
    <rPh sb="2" eb="4">
      <t>ジョウケン</t>
    </rPh>
    <phoneticPr fontId="1"/>
  </si>
  <si>
    <t>内服</t>
    <rPh sb="0" eb="2">
      <t>ナイフク</t>
    </rPh>
    <phoneticPr fontId="1"/>
  </si>
  <si>
    <t>外用</t>
    <rPh sb="0" eb="2">
      <t>ガイヨウ</t>
    </rPh>
    <phoneticPr fontId="1"/>
  </si>
  <si>
    <t>利用</t>
    <rPh sb="0" eb="2">
      <t>リヨウ</t>
    </rPh>
    <phoneticPr fontId="1"/>
  </si>
  <si>
    <t>×種類</t>
    <rPh sb="1" eb="3">
      <t>シュルイ</t>
    </rPh>
    <phoneticPr fontId="1"/>
  </si>
  <si>
    <t>週</t>
    <rPh sb="0" eb="1">
      <t>シュウ</t>
    </rPh>
    <phoneticPr fontId="1"/>
  </si>
  <si>
    <t>*
(2)</t>
    <phoneticPr fontId="1"/>
  </si>
  <si>
    <t>※　Dのポイント欄には週数を入れてください。</t>
    <rPh sb="8" eb="9">
      <t>ラン</t>
    </rPh>
    <rPh sb="11" eb="13">
      <t>シュウスウ</t>
    </rPh>
    <rPh sb="14" eb="15">
      <t>イ</t>
    </rPh>
    <phoneticPr fontId="1"/>
  </si>
  <si>
    <t>※　Hのポイント欄には週数を入れてください。</t>
    <rPh sb="8" eb="9">
      <t>ラン</t>
    </rPh>
    <rPh sb="11" eb="13">
      <t>シュウスウ</t>
    </rPh>
    <rPh sb="14" eb="15">
      <t>イ</t>
    </rPh>
    <phoneticPr fontId="1"/>
  </si>
  <si>
    <t>区分</t>
    <phoneticPr fontId="1"/>
  </si>
  <si>
    <t>目標症例数</t>
    <rPh sb="0" eb="2">
      <t>モクヒョウ</t>
    </rPh>
    <rPh sb="2" eb="4">
      <t>ショウレイ</t>
    </rPh>
    <rPh sb="4" eb="5">
      <t>スウ</t>
    </rPh>
    <phoneticPr fontId="1"/>
  </si>
  <si>
    <t>□治験　　□製造販売後臨床試験</t>
    <phoneticPr fontId="1"/>
  </si>
  <si>
    <t>継続審査費用</t>
    <rPh sb="0" eb="2">
      <t>ケイゾク</t>
    </rPh>
    <rPh sb="2" eb="4">
      <t>シンサ</t>
    </rPh>
    <rPh sb="4" eb="6">
      <t>ヒヨウ</t>
    </rPh>
    <phoneticPr fontId="1"/>
  </si>
  <si>
    <t>合計</t>
    <rPh sb="0" eb="2">
      <t>ゴウケイ</t>
    </rPh>
    <phoneticPr fontId="1"/>
  </si>
  <si>
    <t>管理費</t>
    <rPh sb="0" eb="2">
      <t>カンリ</t>
    </rPh>
    <rPh sb="2" eb="3">
      <t>ヒ</t>
    </rPh>
    <phoneticPr fontId="1"/>
  </si>
  <si>
    <t>人件費</t>
    <rPh sb="0" eb="3">
      <t>ジンケンヒ</t>
    </rPh>
    <phoneticPr fontId="1"/>
  </si>
  <si>
    <t>割合</t>
    <rPh sb="0" eb="2">
      <t>ワリアイ</t>
    </rPh>
    <phoneticPr fontId="1"/>
  </si>
  <si>
    <t>CRC経費</t>
    <rPh sb="3" eb="5">
      <t>ケイヒ</t>
    </rPh>
    <phoneticPr fontId="1"/>
  </si>
  <si>
    <r>
      <t xml:space="preserve">I　  4週以内：4ポイント
II　 ５～24週：9ポイント
III　25～48週：15ポイント
   </t>
    </r>
    <r>
      <rPr>
        <sz val="11"/>
        <color indexed="10"/>
        <rFont val="ＭＳ Ｐゴシック"/>
        <family val="3"/>
        <charset val="128"/>
      </rPr>
      <t xml:space="preserve"> 49週以降は12週毎に4ポイント加算</t>
    </r>
    <r>
      <rPr>
        <sz val="11"/>
        <rFont val="ＭＳ Ｐゴシック"/>
        <family val="3"/>
        <charset val="128"/>
      </rPr>
      <t xml:space="preserve">
（50週の場合は15＋4＝19ポイント）</t>
    </r>
    <rPh sb="5" eb="6">
      <t>シュウ</t>
    </rPh>
    <rPh sb="6" eb="8">
      <t>イナイ</t>
    </rPh>
    <rPh sb="23" eb="24">
      <t>シュウ</t>
    </rPh>
    <rPh sb="40" eb="41">
      <t>シュウ</t>
    </rPh>
    <rPh sb="55" eb="56">
      <t>シュウ</t>
    </rPh>
    <rPh sb="56" eb="58">
      <t>イコウ</t>
    </rPh>
    <rPh sb="61" eb="62">
      <t>シュウ</t>
    </rPh>
    <rPh sb="62" eb="63">
      <t>ゴト</t>
    </rPh>
    <rPh sb="69" eb="71">
      <t>カサン</t>
    </rPh>
    <rPh sb="75" eb="76">
      <t>シュウ</t>
    </rPh>
    <rPh sb="77" eb="79">
      <t>バアイ</t>
    </rPh>
    <phoneticPr fontId="1"/>
  </si>
  <si>
    <t>治験薬回収</t>
    <rPh sb="0" eb="3">
      <t>チケンヤク</t>
    </rPh>
    <rPh sb="3" eb="5">
      <t>カイシュウ</t>
    </rPh>
    <phoneticPr fontId="1"/>
  </si>
  <si>
    <t>空容器または空箱</t>
    <rPh sb="0" eb="1">
      <t>カラ</t>
    </rPh>
    <rPh sb="1" eb="3">
      <t>ヨウキ</t>
    </rPh>
    <rPh sb="6" eb="8">
      <t>カラバコ</t>
    </rPh>
    <phoneticPr fontId="1"/>
  </si>
  <si>
    <t>空容器＋空箱</t>
    <rPh sb="0" eb="1">
      <t>カラ</t>
    </rPh>
    <rPh sb="1" eb="3">
      <t>ヨウキ</t>
    </rPh>
    <rPh sb="4" eb="6">
      <t>カラバコ</t>
    </rPh>
    <phoneticPr fontId="1"/>
  </si>
  <si>
    <t>実施診療科数</t>
    <rPh sb="0" eb="2">
      <t>ジッシ</t>
    </rPh>
    <rPh sb="2" eb="5">
      <t>シンリョウカ</t>
    </rPh>
    <rPh sb="5" eb="6">
      <t>スウ</t>
    </rPh>
    <phoneticPr fontId="1"/>
  </si>
  <si>
    <t>2診療科</t>
    <rPh sb="1" eb="4">
      <t>シンリョウカ</t>
    </rPh>
    <phoneticPr fontId="1"/>
  </si>
  <si>
    <t>3診療科以上</t>
    <rPh sb="1" eb="3">
      <t>シンリョウ</t>
    </rPh>
    <rPh sb="3" eb="4">
      <t>カ</t>
    </rPh>
    <rPh sb="4" eb="6">
      <t>イジョウ</t>
    </rPh>
    <phoneticPr fontId="1"/>
  </si>
  <si>
    <t>治験依頼者手順による温度管理記録</t>
    <rPh sb="0" eb="2">
      <t>チケン</t>
    </rPh>
    <rPh sb="2" eb="5">
      <t>イライシャ</t>
    </rPh>
    <rPh sb="5" eb="7">
      <t>テジュン</t>
    </rPh>
    <rPh sb="10" eb="12">
      <t>オンド</t>
    </rPh>
    <rPh sb="12" eb="14">
      <t>カンリ</t>
    </rPh>
    <rPh sb="14" eb="16">
      <t>キロク</t>
    </rPh>
    <phoneticPr fontId="1"/>
  </si>
  <si>
    <t>薬剤番号の割り付け</t>
    <rPh sb="0" eb="2">
      <t>ヤクザイ</t>
    </rPh>
    <rPh sb="2" eb="4">
      <t>バンゴウ</t>
    </rPh>
    <rPh sb="5" eb="6">
      <t>ワ</t>
    </rPh>
    <rPh sb="7" eb="8">
      <t>ツ</t>
    </rPh>
    <phoneticPr fontId="1"/>
  </si>
  <si>
    <t>併用する同効薬の種類</t>
    <rPh sb="0" eb="2">
      <t>ヘイヨウ</t>
    </rPh>
    <rPh sb="4" eb="5">
      <t>ドウ</t>
    </rPh>
    <rPh sb="5" eb="6">
      <t>コウ</t>
    </rPh>
    <rPh sb="6" eb="7">
      <t>ヤク</t>
    </rPh>
    <rPh sb="8" eb="10">
      <t>シュルイ</t>
    </rPh>
    <phoneticPr fontId="1"/>
  </si>
  <si>
    <t>②事前準備費用</t>
    <rPh sb="1" eb="3">
      <t>ジゼン</t>
    </rPh>
    <rPh sb="3" eb="5">
      <t>ジュンビ</t>
    </rPh>
    <rPh sb="5" eb="7">
      <t>ヒヨウ</t>
    </rPh>
    <phoneticPr fontId="1"/>
  </si>
  <si>
    <t>治験薬保管ポイント</t>
    <rPh sb="0" eb="2">
      <t>チケン</t>
    </rPh>
    <rPh sb="2" eb="3">
      <t>ヤク</t>
    </rPh>
    <rPh sb="3" eb="5">
      <t>ホカン</t>
    </rPh>
    <phoneticPr fontId="1"/>
  </si>
  <si>
    <t>治験薬実施ポイント</t>
    <rPh sb="0" eb="2">
      <t>チケン</t>
    </rPh>
    <rPh sb="2" eb="3">
      <t>ヤク</t>
    </rPh>
    <rPh sb="3" eb="5">
      <t>ジッシ</t>
    </rPh>
    <phoneticPr fontId="1"/>
  </si>
  <si>
    <t>治験薬保管ポイント×1,000円</t>
    <rPh sb="0" eb="2">
      <t>チケン</t>
    </rPh>
    <rPh sb="2" eb="3">
      <t>ヤク</t>
    </rPh>
    <rPh sb="3" eb="5">
      <t>ホカン</t>
    </rPh>
    <rPh sb="15" eb="16">
      <t>エン</t>
    </rPh>
    <phoneticPr fontId="1"/>
  </si>
  <si>
    <t>１症例300,000円/1年目　2年目以降は150,000円/2年目以降</t>
    <rPh sb="1" eb="3">
      <t>ショウレイ</t>
    </rPh>
    <rPh sb="13" eb="15">
      <t>ネンメ</t>
    </rPh>
    <rPh sb="17" eb="19">
      <t>ネンメ</t>
    </rPh>
    <rPh sb="19" eb="21">
      <t>イコウ</t>
    </rPh>
    <rPh sb="29" eb="30">
      <t>エン</t>
    </rPh>
    <rPh sb="32" eb="34">
      <t>ネンメ</t>
    </rPh>
    <rPh sb="34" eb="36">
      <t>イコウ</t>
    </rPh>
    <phoneticPr fontId="1"/>
  </si>
  <si>
    <t>本同意取得時点を起点にして算定する</t>
    <rPh sb="0" eb="1">
      <t>ホン</t>
    </rPh>
    <rPh sb="1" eb="3">
      <t>ドウイ</t>
    </rPh>
    <rPh sb="3" eb="5">
      <t>シュトク</t>
    </rPh>
    <rPh sb="5" eb="7">
      <t>ジテン</t>
    </rPh>
    <rPh sb="8" eb="10">
      <t>キテン</t>
    </rPh>
    <rPh sb="13" eb="15">
      <t>サンテイ</t>
    </rPh>
    <phoneticPr fontId="1"/>
  </si>
  <si>
    <t>整理番号</t>
    <rPh sb="0" eb="2">
      <t>セイリ</t>
    </rPh>
    <rPh sb="2" eb="4">
      <t>バンゴウ</t>
    </rPh>
    <phoneticPr fontId="1"/>
  </si>
  <si>
    <t>第1期</t>
    <rPh sb="0" eb="1">
      <t>ダイ</t>
    </rPh>
    <rPh sb="2" eb="3">
      <t>キ</t>
    </rPh>
    <phoneticPr fontId="1"/>
  </si>
  <si>
    <t>第2期</t>
    <rPh sb="0" eb="1">
      <t>ダイ</t>
    </rPh>
    <rPh sb="2" eb="3">
      <t>キ</t>
    </rPh>
    <phoneticPr fontId="1"/>
  </si>
  <si>
    <t>第3期</t>
    <rPh sb="0" eb="1">
      <t>ダイ</t>
    </rPh>
    <rPh sb="2" eb="3">
      <t>キ</t>
    </rPh>
    <phoneticPr fontId="1"/>
  </si>
  <si>
    <t>第4期</t>
    <rPh sb="0" eb="1">
      <t>ダイ</t>
    </rPh>
    <rPh sb="2" eb="3">
      <t>キ</t>
    </rPh>
    <phoneticPr fontId="1"/>
  </si>
  <si>
    <t>投与期間の1.5倍を経過した最初の腫瘍評価時</t>
    <rPh sb="0" eb="2">
      <t>トウヨ</t>
    </rPh>
    <rPh sb="2" eb="4">
      <t>キカン</t>
    </rPh>
    <rPh sb="8" eb="9">
      <t>バイ</t>
    </rPh>
    <rPh sb="10" eb="12">
      <t>ケイカ</t>
    </rPh>
    <rPh sb="14" eb="16">
      <t>サイショ</t>
    </rPh>
    <rPh sb="17" eb="19">
      <t>シュヨウ</t>
    </rPh>
    <rPh sb="19" eb="21">
      <t>ヒョウカ</t>
    </rPh>
    <rPh sb="21" eb="22">
      <t>ジ</t>
    </rPh>
    <phoneticPr fontId="1"/>
  </si>
  <si>
    <t>延長第1期</t>
    <rPh sb="0" eb="2">
      <t>エンチョウ</t>
    </rPh>
    <rPh sb="2" eb="3">
      <t>ダイ</t>
    </rPh>
    <rPh sb="4" eb="5">
      <t>キ</t>
    </rPh>
    <phoneticPr fontId="1"/>
  </si>
  <si>
    <t>延長第2期</t>
    <rPh sb="0" eb="2">
      <t>エンチョウ</t>
    </rPh>
    <rPh sb="2" eb="3">
      <t>ダイ</t>
    </rPh>
    <rPh sb="4" eb="5">
      <t>キ</t>
    </rPh>
    <phoneticPr fontId="1"/>
  </si>
  <si>
    <t>延長第3期</t>
    <rPh sb="0" eb="2">
      <t>エンチョウ</t>
    </rPh>
    <rPh sb="2" eb="3">
      <t>ダイ</t>
    </rPh>
    <rPh sb="4" eb="5">
      <t>キ</t>
    </rPh>
    <phoneticPr fontId="1"/>
  </si>
  <si>
    <t>延長第4期</t>
    <rPh sb="0" eb="2">
      <t>エンチョウ</t>
    </rPh>
    <rPh sb="2" eb="3">
      <t>ダイ</t>
    </rPh>
    <rPh sb="4" eb="5">
      <t>キ</t>
    </rPh>
    <phoneticPr fontId="1"/>
  </si>
  <si>
    <t>延長第5期</t>
    <rPh sb="0" eb="2">
      <t>エンチョウ</t>
    </rPh>
    <rPh sb="2" eb="3">
      <t>ダイ</t>
    </rPh>
    <rPh sb="4" eb="5">
      <t>キ</t>
    </rPh>
    <phoneticPr fontId="1"/>
  </si>
  <si>
    <t>②管理費</t>
    <rPh sb="1" eb="3">
      <t>カンリ</t>
    </rPh>
    <rPh sb="3" eb="4">
      <t>ヒ</t>
    </rPh>
    <phoneticPr fontId="1"/>
  </si>
  <si>
    <t>治験薬ポイント</t>
    <rPh sb="0" eb="2">
      <t>チケン</t>
    </rPh>
    <rPh sb="2" eb="3">
      <t>ヤク</t>
    </rPh>
    <phoneticPr fontId="1"/>
  </si>
  <si>
    <t>《2年目以降のCRC経費》*院内CRC利用時</t>
    <rPh sb="2" eb="3">
      <t>ネン</t>
    </rPh>
    <rPh sb="3" eb="4">
      <t>メ</t>
    </rPh>
    <rPh sb="4" eb="6">
      <t>イコウ</t>
    </rPh>
    <rPh sb="10" eb="12">
      <t>ケイヒ</t>
    </rPh>
    <rPh sb="14" eb="16">
      <t>インナイ</t>
    </rPh>
    <rPh sb="19" eb="21">
      <t>リヨウ</t>
    </rPh>
    <rPh sb="21" eb="22">
      <t>ジ</t>
    </rPh>
    <phoneticPr fontId="1"/>
  </si>
  <si>
    <t>①CRC経費</t>
    <rPh sb="4" eb="6">
      <t>ケイヒ</t>
    </rPh>
    <phoneticPr fontId="1"/>
  </si>
  <si>
    <t>①継続審査費用</t>
    <rPh sb="1" eb="3">
      <t>ケイゾク</t>
    </rPh>
    <rPh sb="3" eb="5">
      <t>シンサ</t>
    </rPh>
    <rPh sb="5" eb="7">
      <t>ヒヨウ</t>
    </rPh>
    <phoneticPr fontId="1"/>
  </si>
  <si>
    <t>①臨床試験研究費</t>
    <rPh sb="1" eb="3">
      <t>リンショウ</t>
    </rPh>
    <rPh sb="3" eb="5">
      <t>シケン</t>
    </rPh>
    <rPh sb="5" eb="7">
      <t>ケンキュウ</t>
    </rPh>
    <phoneticPr fontId="1"/>
  </si>
  <si>
    <t>管理費</t>
  </si>
  <si>
    <t>⑤管理費</t>
    <rPh sb="1" eb="3">
      <t>カンリ</t>
    </rPh>
    <rPh sb="3" eb="4">
      <t>ヒ</t>
    </rPh>
    <phoneticPr fontId="1"/>
  </si>
  <si>
    <t>②治験薬管理費</t>
    <phoneticPr fontId="1"/>
  </si>
  <si>
    <t>③CRC経費</t>
    <rPh sb="4" eb="6">
      <t>ケイヒ</t>
    </rPh>
    <phoneticPr fontId="1"/>
  </si>
  <si>
    <t>④人件費</t>
    <rPh sb="1" eb="4">
      <t>ジンケンヒ</t>
    </rPh>
    <phoneticPr fontId="1"/>
  </si>
  <si>
    <t>⑤管理費</t>
    <phoneticPr fontId="1"/>
  </si>
  <si>
    <t>延長第1期の次の腫瘍評価時</t>
    <rPh sb="0" eb="2">
      <t>エンチョウ</t>
    </rPh>
    <rPh sb="2" eb="3">
      <t>ダイ</t>
    </rPh>
    <rPh sb="4" eb="5">
      <t>キ</t>
    </rPh>
    <rPh sb="6" eb="7">
      <t>ツギ</t>
    </rPh>
    <rPh sb="8" eb="10">
      <t>シュヨウ</t>
    </rPh>
    <rPh sb="10" eb="12">
      <t>ヒョウカ</t>
    </rPh>
    <rPh sb="12" eb="13">
      <t>ジ</t>
    </rPh>
    <phoneticPr fontId="1"/>
  </si>
  <si>
    <t>延長第2期の次の腫瘍評価時</t>
    <rPh sb="0" eb="2">
      <t>エンチョウ</t>
    </rPh>
    <rPh sb="2" eb="3">
      <t>ダイ</t>
    </rPh>
    <rPh sb="4" eb="5">
      <t>キ</t>
    </rPh>
    <rPh sb="6" eb="7">
      <t>ツギ</t>
    </rPh>
    <rPh sb="8" eb="10">
      <t>シュヨウ</t>
    </rPh>
    <rPh sb="10" eb="12">
      <t>ヒョウカ</t>
    </rPh>
    <rPh sb="12" eb="13">
      <t>ジ</t>
    </rPh>
    <phoneticPr fontId="1"/>
  </si>
  <si>
    <t>延長第3期の次の腫瘍評価時</t>
    <rPh sb="0" eb="2">
      <t>エンチョウ</t>
    </rPh>
    <rPh sb="2" eb="3">
      <t>ダイ</t>
    </rPh>
    <rPh sb="4" eb="5">
      <t>キ</t>
    </rPh>
    <rPh sb="6" eb="7">
      <t>ツギ</t>
    </rPh>
    <rPh sb="8" eb="10">
      <t>シュヨウ</t>
    </rPh>
    <rPh sb="10" eb="12">
      <t>ヒョウカ</t>
    </rPh>
    <rPh sb="12" eb="13">
      <t>ジ</t>
    </rPh>
    <phoneticPr fontId="1"/>
  </si>
  <si>
    <t>延長第4期の次の腫瘍評価時</t>
    <rPh sb="0" eb="2">
      <t>エンチョウ</t>
    </rPh>
    <rPh sb="2" eb="3">
      <t>ダイ</t>
    </rPh>
    <rPh sb="4" eb="5">
      <t>キ</t>
    </rPh>
    <rPh sb="6" eb="7">
      <t>ツギ</t>
    </rPh>
    <rPh sb="8" eb="10">
      <t>シュヨウ</t>
    </rPh>
    <rPh sb="10" eb="12">
      <t>ヒョウカ</t>
    </rPh>
    <rPh sb="12" eb="13">
      <t>ジ</t>
    </rPh>
    <phoneticPr fontId="1"/>
  </si>
  <si>
    <t>①</t>
    <phoneticPr fontId="1"/>
  </si>
  <si>
    <t>②</t>
    <phoneticPr fontId="1"/>
  </si>
  <si>
    <t>③</t>
    <phoneticPr fontId="1"/>
  </si>
  <si>
    <t>④</t>
    <phoneticPr fontId="1"/>
  </si>
  <si>
    <t>⑤</t>
    <phoneticPr fontId="1"/>
  </si>
  <si>
    <t>実施計画書に記載されている4週間あたりの調剤及び出庫回数の平均値</t>
    <rPh sb="0" eb="2">
      <t>ジッシ</t>
    </rPh>
    <rPh sb="2" eb="5">
      <t>ケイカクショ</t>
    </rPh>
    <rPh sb="6" eb="8">
      <t>キサイ</t>
    </rPh>
    <rPh sb="14" eb="16">
      <t>シュウカン</t>
    </rPh>
    <rPh sb="20" eb="22">
      <t>チョウザイ</t>
    </rPh>
    <rPh sb="22" eb="23">
      <t>オヨ</t>
    </rPh>
    <rPh sb="24" eb="26">
      <t>シュッコ</t>
    </rPh>
    <rPh sb="26" eb="28">
      <t>カイスウ</t>
    </rPh>
    <rPh sb="29" eb="31">
      <t>ヘイキン</t>
    </rPh>
    <rPh sb="31" eb="32">
      <t>チ</t>
    </rPh>
    <phoneticPr fontId="1"/>
  </si>
  <si>
    <t>治験の実施が複数診療科による場合</t>
    <rPh sb="0" eb="2">
      <t>チケン</t>
    </rPh>
    <rPh sb="3" eb="5">
      <t>ジッシ</t>
    </rPh>
    <rPh sb="6" eb="8">
      <t>フクスウ</t>
    </rPh>
    <rPh sb="8" eb="11">
      <t>シンリョウカ</t>
    </rPh>
    <rPh sb="14" eb="16">
      <t>バアイ</t>
    </rPh>
    <phoneticPr fontId="1"/>
  </si>
  <si>
    <t>毒薬、劇薬、麻薬等を使用する場合</t>
    <rPh sb="0" eb="2">
      <t>ドクヤク</t>
    </rPh>
    <rPh sb="3" eb="4">
      <t>ゲキ</t>
    </rPh>
    <rPh sb="4" eb="5">
      <t>ヤク</t>
    </rPh>
    <rPh sb="6" eb="8">
      <t>マヤク</t>
    </rPh>
    <rPh sb="8" eb="9">
      <t>トウ</t>
    </rPh>
    <rPh sb="10" eb="12">
      <t>シヨウ</t>
    </rPh>
    <rPh sb="14" eb="16">
      <t>バアイ</t>
    </rPh>
    <phoneticPr fontId="1"/>
  </si>
  <si>
    <t>保管、管理が必要となる併用薬の種類（白箱提供された種類）</t>
    <rPh sb="0" eb="2">
      <t>ホカン</t>
    </rPh>
    <rPh sb="3" eb="5">
      <t>カンリ</t>
    </rPh>
    <rPh sb="6" eb="8">
      <t>ヒツヨウ</t>
    </rPh>
    <rPh sb="11" eb="14">
      <t>ヘイヨウヤク</t>
    </rPh>
    <rPh sb="15" eb="17">
      <t>シュルイ</t>
    </rPh>
    <rPh sb="18" eb="19">
      <t>シロ</t>
    </rPh>
    <rPh sb="19" eb="20">
      <t>バコ</t>
    </rPh>
    <rPh sb="20" eb="22">
      <t>テイキョウ</t>
    </rPh>
    <rPh sb="25" eb="27">
      <t>シュルイ</t>
    </rPh>
    <phoneticPr fontId="1"/>
  </si>
  <si>
    <t>治験責任医師と治験分担医師の人数の合計</t>
    <rPh sb="0" eb="2">
      <t>チケン</t>
    </rPh>
    <rPh sb="2" eb="4">
      <t>セキニン</t>
    </rPh>
    <rPh sb="4" eb="6">
      <t>イシ</t>
    </rPh>
    <rPh sb="7" eb="9">
      <t>チケン</t>
    </rPh>
    <rPh sb="9" eb="11">
      <t>ブンタン</t>
    </rPh>
    <rPh sb="11" eb="13">
      <t>イシ</t>
    </rPh>
    <rPh sb="14" eb="16">
      <t>ニンズウ</t>
    </rPh>
    <rPh sb="17" eb="19">
      <t>ゴウケイ</t>
    </rPh>
    <phoneticPr fontId="1"/>
  </si>
  <si>
    <t>複数の規格が用いられる場合の治験薬の規格数</t>
    <rPh sb="0" eb="2">
      <t>フクスウ</t>
    </rPh>
    <rPh sb="3" eb="5">
      <t>キカク</t>
    </rPh>
    <rPh sb="6" eb="7">
      <t>モチ</t>
    </rPh>
    <rPh sb="11" eb="13">
      <t>バアイ</t>
    </rPh>
    <rPh sb="14" eb="17">
      <t>チケンヤク</t>
    </rPh>
    <rPh sb="18" eb="20">
      <t>キカク</t>
    </rPh>
    <rPh sb="20" eb="21">
      <t>スウ</t>
    </rPh>
    <phoneticPr fontId="1"/>
  </si>
  <si>
    <t>治験薬の保管・管理を行う月数（契約締結日～治験薬回収まで）</t>
    <phoneticPr fontId="1"/>
  </si>
  <si>
    <t>ポイント表のとおり</t>
    <rPh sb="4" eb="5">
      <t>ヒョウ</t>
    </rPh>
    <phoneticPr fontId="1"/>
  </si>
  <si>
    <t>Ⅰ術前・術後 ― 術前補助療法や術後補助療法として評価を行う試験
Ⅱ一次治療 ― 最初に行う治療（一次治療）として評価を行う試験
Ⅲ二次治療以降 ― 2回目以降の治療として評価を行う試験</t>
    <rPh sb="1" eb="3">
      <t>ジュツゼン</t>
    </rPh>
    <rPh sb="4" eb="6">
      <t>ジュツゴ</t>
    </rPh>
    <rPh sb="9" eb="11">
      <t>ジュツゼン</t>
    </rPh>
    <rPh sb="11" eb="13">
      <t>ホジョ</t>
    </rPh>
    <rPh sb="13" eb="15">
      <t>リョウホウ</t>
    </rPh>
    <rPh sb="16" eb="18">
      <t>ジュツゴ</t>
    </rPh>
    <rPh sb="18" eb="20">
      <t>ホジョ</t>
    </rPh>
    <rPh sb="20" eb="22">
      <t>リョウホウ</t>
    </rPh>
    <rPh sb="25" eb="27">
      <t>ヒョウカ</t>
    </rPh>
    <rPh sb="28" eb="29">
      <t>オコナ</t>
    </rPh>
    <rPh sb="30" eb="32">
      <t>シケン</t>
    </rPh>
    <rPh sb="34" eb="36">
      <t>イチジ</t>
    </rPh>
    <rPh sb="36" eb="38">
      <t>チリョウ</t>
    </rPh>
    <rPh sb="41" eb="43">
      <t>サイショ</t>
    </rPh>
    <rPh sb="44" eb="45">
      <t>オコナ</t>
    </rPh>
    <rPh sb="46" eb="48">
      <t>チリョウ</t>
    </rPh>
    <rPh sb="49" eb="51">
      <t>イチジ</t>
    </rPh>
    <rPh sb="51" eb="53">
      <t>チリョウ</t>
    </rPh>
    <rPh sb="57" eb="59">
      <t>ヒョウカ</t>
    </rPh>
    <rPh sb="60" eb="61">
      <t>オコナ</t>
    </rPh>
    <rPh sb="62" eb="64">
      <t>シケン</t>
    </rPh>
    <rPh sb="66" eb="68">
      <t>ニジ</t>
    </rPh>
    <rPh sb="68" eb="70">
      <t>チリョウ</t>
    </rPh>
    <rPh sb="70" eb="72">
      <t>イコウ</t>
    </rPh>
    <rPh sb="76" eb="78">
      <t>カイメ</t>
    </rPh>
    <rPh sb="78" eb="80">
      <t>イコウ</t>
    </rPh>
    <rPh sb="81" eb="83">
      <t>チリョウ</t>
    </rPh>
    <rPh sb="86" eb="88">
      <t>ヒョウカ</t>
    </rPh>
    <rPh sb="89" eb="90">
      <t>オコナ</t>
    </rPh>
    <rPh sb="91" eb="93">
      <t>シケン</t>
    </rPh>
    <phoneticPr fontId="1"/>
  </si>
  <si>
    <t>実施計画書に記載されている治験薬の投与経路</t>
    <rPh sb="0" eb="2">
      <t>ジッシ</t>
    </rPh>
    <rPh sb="2" eb="5">
      <t>ケイカクショ</t>
    </rPh>
    <rPh sb="6" eb="8">
      <t>キサイ</t>
    </rPh>
    <rPh sb="13" eb="16">
      <t>チケンヤク</t>
    </rPh>
    <rPh sb="17" eb="19">
      <t>トウヨ</t>
    </rPh>
    <rPh sb="19" eb="21">
      <t>ケイロ</t>
    </rPh>
    <phoneticPr fontId="1"/>
  </si>
  <si>
    <t>実施計画書に記載されている適格基準及び除外基準の基準数</t>
    <rPh sb="0" eb="2">
      <t>ジッシ</t>
    </rPh>
    <rPh sb="2" eb="5">
      <t>ケイカクショ</t>
    </rPh>
    <rPh sb="6" eb="8">
      <t>キサイ</t>
    </rPh>
    <rPh sb="13" eb="15">
      <t>テキカク</t>
    </rPh>
    <rPh sb="15" eb="17">
      <t>キジュン</t>
    </rPh>
    <rPh sb="17" eb="18">
      <t>オヨ</t>
    </rPh>
    <rPh sb="19" eb="21">
      <t>ジョガイ</t>
    </rPh>
    <rPh sb="21" eb="23">
      <t>キジュン</t>
    </rPh>
    <rPh sb="24" eb="26">
      <t>キジュン</t>
    </rPh>
    <rPh sb="26" eb="27">
      <t>スウ</t>
    </rPh>
    <phoneticPr fontId="1"/>
  </si>
  <si>
    <t>実施計画書に記載されている検査の項目数</t>
    <rPh sb="0" eb="2">
      <t>ジッシ</t>
    </rPh>
    <rPh sb="2" eb="5">
      <t>ケイカクショ</t>
    </rPh>
    <rPh sb="6" eb="8">
      <t>キサイ</t>
    </rPh>
    <rPh sb="13" eb="15">
      <t>ケンサ</t>
    </rPh>
    <rPh sb="16" eb="18">
      <t>コウモク</t>
    </rPh>
    <rPh sb="18" eb="19">
      <t>スウ</t>
    </rPh>
    <phoneticPr fontId="1"/>
  </si>
  <si>
    <t>《生存調査費用》</t>
    <rPh sb="1" eb="3">
      <t>セイゾン</t>
    </rPh>
    <rPh sb="3" eb="5">
      <t>チョウサ</t>
    </rPh>
    <rPh sb="5" eb="7">
      <t>ヒヨウ</t>
    </rPh>
    <phoneticPr fontId="1"/>
  </si>
  <si>
    <t>Ⅰ軽症 　Ⅱ中等度　Ⅲ重症・重篤の別は、対象疾患の重症度により区分する。
抗がん剤の治験は、すべて③重症・重篤に区分する</t>
    <phoneticPr fontId="1"/>
  </si>
  <si>
    <t>Ⅰ外来 ― 下記以外の場合
Ⅱ入院 ― 実施計画書に入院が必要とされている場合</t>
    <rPh sb="6" eb="7">
      <t>シタ</t>
    </rPh>
    <phoneticPr fontId="1"/>
  </si>
  <si>
    <t>実施計画書に記載されている治験薬の投与開始から投与終了までの期間（規定されていない場合はPFSで算出）</t>
    <rPh sb="0" eb="2">
      <t>ジッシ</t>
    </rPh>
    <rPh sb="2" eb="5">
      <t>ケイカクショ</t>
    </rPh>
    <rPh sb="6" eb="8">
      <t>キサイ</t>
    </rPh>
    <rPh sb="13" eb="16">
      <t>チケンヤク</t>
    </rPh>
    <rPh sb="17" eb="19">
      <t>トウヨ</t>
    </rPh>
    <rPh sb="19" eb="21">
      <t>カイシ</t>
    </rPh>
    <rPh sb="23" eb="25">
      <t>トウヨ</t>
    </rPh>
    <rPh sb="25" eb="27">
      <t>シュウリョウ</t>
    </rPh>
    <rPh sb="30" eb="32">
      <t>キカン</t>
    </rPh>
    <rPh sb="33" eb="35">
      <t>キテイ</t>
    </rPh>
    <rPh sb="41" eb="43">
      <t>バアイ</t>
    </rPh>
    <rPh sb="48" eb="50">
      <t>サンシュツ</t>
    </rPh>
    <phoneticPr fontId="1"/>
  </si>
  <si>
    <t>実施計画書に記載されている治験薬投与期間の4週間あたりの平均受診回数</t>
    <rPh sb="0" eb="2">
      <t>ジッシ</t>
    </rPh>
    <rPh sb="2" eb="5">
      <t>ケイカクショ</t>
    </rPh>
    <rPh sb="6" eb="8">
      <t>キサイ</t>
    </rPh>
    <rPh sb="13" eb="16">
      <t>チケンヤク</t>
    </rPh>
    <rPh sb="16" eb="18">
      <t>トウヨ</t>
    </rPh>
    <rPh sb="18" eb="20">
      <t>キカン</t>
    </rPh>
    <rPh sb="22" eb="24">
      <t>シュウカン</t>
    </rPh>
    <rPh sb="28" eb="30">
      <t>ヘイキン</t>
    </rPh>
    <rPh sb="30" eb="32">
      <t>ジュシン</t>
    </rPh>
    <rPh sb="32" eb="34">
      <t>カイスウ</t>
    </rPh>
    <phoneticPr fontId="1"/>
  </si>
  <si>
    <t>実施計画書に記載されている侵襲的機能検査（内視鏡検査などの被験者に侵襲を与える検査）及び画像診断（Ｘ線、ＣＴ、ＭＲＩ，ＰＥＴなどの画像診断）の回数</t>
    <rPh sb="0" eb="2">
      <t>ジッシ</t>
    </rPh>
    <rPh sb="2" eb="5">
      <t>ケイカクショ</t>
    </rPh>
    <rPh sb="6" eb="8">
      <t>キサイ</t>
    </rPh>
    <rPh sb="13" eb="15">
      <t>シンシュウ</t>
    </rPh>
    <rPh sb="15" eb="16">
      <t>テキ</t>
    </rPh>
    <rPh sb="16" eb="18">
      <t>キノウ</t>
    </rPh>
    <rPh sb="18" eb="20">
      <t>ケンサ</t>
    </rPh>
    <rPh sb="21" eb="24">
      <t>ナイシキョウ</t>
    </rPh>
    <rPh sb="24" eb="26">
      <t>ケンサ</t>
    </rPh>
    <rPh sb="29" eb="32">
      <t>ヒケンシャ</t>
    </rPh>
    <rPh sb="33" eb="35">
      <t>シンシュウ</t>
    </rPh>
    <rPh sb="36" eb="37">
      <t>アタ</t>
    </rPh>
    <rPh sb="39" eb="41">
      <t>ケンサ</t>
    </rPh>
    <rPh sb="42" eb="43">
      <t>オヨ</t>
    </rPh>
    <rPh sb="44" eb="46">
      <t>ガゾウ</t>
    </rPh>
    <rPh sb="46" eb="48">
      <t>シンダン</t>
    </rPh>
    <rPh sb="50" eb="51">
      <t>セン</t>
    </rPh>
    <rPh sb="65" eb="67">
      <t>ガゾウ</t>
    </rPh>
    <rPh sb="67" eb="69">
      <t>シンダン</t>
    </rPh>
    <rPh sb="71" eb="73">
      <t>カイスウ</t>
    </rPh>
    <phoneticPr fontId="1"/>
  </si>
  <si>
    <t>実施計画書に記載されているＱＯＬ調査の回数</t>
    <phoneticPr fontId="1"/>
  </si>
  <si>
    <t>事前準備費用</t>
    <rPh sb="0" eb="2">
      <t>ジゼン</t>
    </rPh>
    <rPh sb="2" eb="4">
      <t>ジュンビ</t>
    </rPh>
    <rPh sb="4" eb="6">
      <t>ヒヨウ</t>
    </rPh>
    <phoneticPr fontId="1"/>
  </si>
  <si>
    <t>症例実施費用</t>
    <rPh sb="0" eb="2">
      <t>ショウレイ</t>
    </rPh>
    <rPh sb="2" eb="4">
      <t>ジッシ</t>
    </rPh>
    <rPh sb="4" eb="6">
      <t>ヒヨウ</t>
    </rPh>
    <phoneticPr fontId="1"/>
  </si>
  <si>
    <t>治験薬管理費用</t>
    <rPh sb="0" eb="2">
      <t>チケン</t>
    </rPh>
    <rPh sb="2" eb="3">
      <t>ヤク</t>
    </rPh>
    <rPh sb="3" eb="5">
      <t>カンリ</t>
    </rPh>
    <rPh sb="5" eb="7">
      <t>ヒヨウ</t>
    </rPh>
    <phoneticPr fontId="1"/>
  </si>
  <si>
    <t>事前準備費用</t>
    <phoneticPr fontId="1"/>
  </si>
  <si>
    <t>臨床試験研究費</t>
    <rPh sb="0" eb="2">
      <t>リンショウ</t>
    </rPh>
    <rPh sb="2" eb="4">
      <t>シケン</t>
    </rPh>
    <rPh sb="4" eb="6">
      <t>ケンキュウ</t>
    </rPh>
    <phoneticPr fontId="1"/>
  </si>
  <si>
    <t>治験薬管理費用</t>
    <rPh sb="5" eb="7">
      <t>ヒヨウ</t>
    </rPh>
    <phoneticPr fontId="1"/>
  </si>
  <si>
    <t>臨床試験研究費ポイント×7,000円</t>
    <rPh sb="0" eb="2">
      <t>リンショウ</t>
    </rPh>
    <rPh sb="2" eb="4">
      <t>シケン</t>
    </rPh>
    <rPh sb="4" eb="7">
      <t>ケンキュウヒ</t>
    </rPh>
    <rPh sb="17" eb="18">
      <t>エン</t>
    </rPh>
    <phoneticPr fontId="1"/>
  </si>
  <si>
    <t>300,000円/初回投与時
院内CRCで治験を実施した場合の院内CRCの経費として算出</t>
    <rPh sb="7" eb="8">
      <t>エン</t>
    </rPh>
    <rPh sb="9" eb="11">
      <t>ショカイ</t>
    </rPh>
    <rPh sb="11" eb="13">
      <t>トウヨ</t>
    </rPh>
    <rPh sb="13" eb="14">
      <t>ジ</t>
    </rPh>
    <rPh sb="15" eb="17">
      <t>インナイ</t>
    </rPh>
    <rPh sb="21" eb="23">
      <t>チケン</t>
    </rPh>
    <rPh sb="24" eb="26">
      <t>ジッシ</t>
    </rPh>
    <rPh sb="28" eb="30">
      <t>バアイ</t>
    </rPh>
    <rPh sb="31" eb="33">
      <t>インナイ</t>
    </rPh>
    <rPh sb="37" eb="39">
      <t>ケイヒ</t>
    </rPh>
    <rPh sb="42" eb="44">
      <t>サンシュツ</t>
    </rPh>
    <phoneticPr fontId="1"/>
  </si>
  <si>
    <t>症例実施費用のうち、人件費の変動部分
研究経費ポイント×4,000円</t>
    <rPh sb="0" eb="2">
      <t>ショウレイ</t>
    </rPh>
    <rPh sb="2" eb="4">
      <t>ジッシ</t>
    </rPh>
    <rPh sb="4" eb="6">
      <t>ヒヨウ</t>
    </rPh>
    <rPh sb="10" eb="13">
      <t>ジンケンヒ</t>
    </rPh>
    <rPh sb="14" eb="16">
      <t>ヘンドウ</t>
    </rPh>
    <rPh sb="16" eb="18">
      <t>ブブン</t>
    </rPh>
    <rPh sb="19" eb="21">
      <t>ケンキュウ</t>
    </rPh>
    <rPh sb="21" eb="23">
      <t>ケイヒ</t>
    </rPh>
    <rPh sb="33" eb="34">
      <t>エン</t>
    </rPh>
    <phoneticPr fontId="1"/>
  </si>
  <si>
    <t>治験薬管理経費ポイント算出表</t>
    <phoneticPr fontId="1"/>
  </si>
  <si>
    <t>治験薬の回収が定められている場合に使用</t>
    <rPh sb="4" eb="6">
      <t>カイシュウ</t>
    </rPh>
    <rPh sb="7" eb="8">
      <t>サダ</t>
    </rPh>
    <rPh sb="14" eb="16">
      <t>バアイ</t>
    </rPh>
    <rPh sb="17" eb="19">
      <t>シヨウ</t>
    </rPh>
    <phoneticPr fontId="1"/>
  </si>
  <si>
    <t>当院の手順の温度管理以外に対応が必要な場合</t>
    <rPh sb="0" eb="2">
      <t>トウイン</t>
    </rPh>
    <rPh sb="3" eb="5">
      <t>テジュン</t>
    </rPh>
    <rPh sb="6" eb="8">
      <t>オンド</t>
    </rPh>
    <rPh sb="8" eb="10">
      <t>カンリ</t>
    </rPh>
    <rPh sb="10" eb="12">
      <t>イガイ</t>
    </rPh>
    <rPh sb="13" eb="15">
      <t>タイオウ</t>
    </rPh>
    <rPh sb="16" eb="18">
      <t>ヒツヨウ</t>
    </rPh>
    <rPh sb="19" eb="21">
      <t>バアイ</t>
    </rPh>
    <phoneticPr fontId="1"/>
  </si>
  <si>
    <t>薬剤師による盲検化する場合</t>
    <rPh sb="0" eb="2">
      <t>ヤクザイ</t>
    </rPh>
    <rPh sb="2" eb="3">
      <t>シ</t>
    </rPh>
    <rPh sb="6" eb="8">
      <t>モウケン</t>
    </rPh>
    <rPh sb="8" eb="9">
      <t>カ</t>
    </rPh>
    <rPh sb="11" eb="13">
      <t>バアイ</t>
    </rPh>
    <phoneticPr fontId="1"/>
  </si>
  <si>
    <t>《マイルストーンについて》</t>
    <phoneticPr fontId="1"/>
  </si>
  <si>
    <t>1症例の実施費用のうち、変動部分を達成時点での請求する方法としてます。
具体的には以下の2パターンを基本としますが、内容については試験毎に相談の上最終決定とします。</t>
    <rPh sb="1" eb="3">
      <t>ショウレイ</t>
    </rPh>
    <rPh sb="4" eb="6">
      <t>ジッシ</t>
    </rPh>
    <rPh sb="6" eb="8">
      <t>ヒヨウ</t>
    </rPh>
    <rPh sb="12" eb="14">
      <t>ヘンドウ</t>
    </rPh>
    <rPh sb="14" eb="16">
      <t>ブブン</t>
    </rPh>
    <rPh sb="17" eb="19">
      <t>タッセイ</t>
    </rPh>
    <rPh sb="19" eb="21">
      <t>ジテン</t>
    </rPh>
    <rPh sb="23" eb="25">
      <t>セイキュウ</t>
    </rPh>
    <rPh sb="27" eb="29">
      <t>ホウホウ</t>
    </rPh>
    <rPh sb="36" eb="39">
      <t>グタイテキ</t>
    </rPh>
    <rPh sb="41" eb="43">
      <t>イカ</t>
    </rPh>
    <rPh sb="50" eb="52">
      <t>キホン</t>
    </rPh>
    <rPh sb="58" eb="60">
      <t>ナイヨウ</t>
    </rPh>
    <rPh sb="65" eb="67">
      <t>シケン</t>
    </rPh>
    <rPh sb="67" eb="68">
      <t>ゴト</t>
    </rPh>
    <rPh sb="69" eb="71">
      <t>ソウダン</t>
    </rPh>
    <rPh sb="72" eb="73">
      <t>ウエ</t>
    </rPh>
    <rPh sb="73" eb="75">
      <t>サイシュウ</t>
    </rPh>
    <rPh sb="75" eb="77">
      <t>ケッテイ</t>
    </rPh>
    <phoneticPr fontId="1"/>
  </si>
  <si>
    <t>投与期間の定めがある場合の治験</t>
    <rPh sb="0" eb="2">
      <t>トウヨ</t>
    </rPh>
    <rPh sb="2" eb="4">
      <t>キカン</t>
    </rPh>
    <rPh sb="5" eb="6">
      <t>サダ</t>
    </rPh>
    <rPh sb="10" eb="12">
      <t>バアイ</t>
    </rPh>
    <rPh sb="13" eb="15">
      <t>チケン</t>
    </rPh>
    <phoneticPr fontId="1"/>
  </si>
  <si>
    <t>実施計画書に記載されている1症例あたりの治験薬の投与開始から投与終了までの期間
（投与期間が未定の場合はPFSなどで算出する）</t>
    <rPh sb="0" eb="2">
      <t>ジッシ</t>
    </rPh>
    <rPh sb="2" eb="5">
      <t>ケイカクショ</t>
    </rPh>
    <rPh sb="6" eb="8">
      <t>キサイ</t>
    </rPh>
    <rPh sb="14" eb="16">
      <t>ショウレイ</t>
    </rPh>
    <rPh sb="20" eb="23">
      <t>チケンヤク</t>
    </rPh>
    <rPh sb="24" eb="26">
      <t>トウヨ</t>
    </rPh>
    <rPh sb="26" eb="28">
      <t>カイシ</t>
    </rPh>
    <rPh sb="30" eb="32">
      <t>トウヨ</t>
    </rPh>
    <rPh sb="32" eb="34">
      <t>シュウリョウ</t>
    </rPh>
    <rPh sb="37" eb="39">
      <t>キカン</t>
    </rPh>
    <rPh sb="41" eb="43">
      <t>トウヨ</t>
    </rPh>
    <rPh sb="43" eb="45">
      <t>キカン</t>
    </rPh>
    <rPh sb="46" eb="48">
      <t>ミテイ</t>
    </rPh>
    <rPh sb="49" eb="51">
      <t>バアイ</t>
    </rPh>
    <rPh sb="58" eb="60">
      <t>サンシュツ</t>
    </rPh>
    <phoneticPr fontId="1"/>
  </si>
  <si>
    <t>◎投与期間が定められていない治験の場合使用</t>
    <rPh sb="1" eb="3">
      <t>トウヨ</t>
    </rPh>
    <rPh sb="3" eb="5">
      <t>キカン</t>
    </rPh>
    <rPh sb="6" eb="7">
      <t>サダ</t>
    </rPh>
    <rPh sb="14" eb="16">
      <t>チケン</t>
    </rPh>
    <rPh sb="17" eb="19">
      <t>バアイ</t>
    </rPh>
    <rPh sb="19" eb="21">
      <t>シヨウ</t>
    </rPh>
    <phoneticPr fontId="1"/>
  </si>
  <si>
    <t>初回投与達成時　　　　　　　　　　変動費の40%分を請求</t>
    <rPh sb="0" eb="2">
      <t>ショカイ</t>
    </rPh>
    <rPh sb="2" eb="4">
      <t>トウヨ</t>
    </rPh>
    <rPh sb="4" eb="6">
      <t>タッセイ</t>
    </rPh>
    <rPh sb="6" eb="7">
      <t>ジ</t>
    </rPh>
    <rPh sb="17" eb="19">
      <t>ヘンドウ</t>
    </rPh>
    <rPh sb="19" eb="20">
      <t>ヒ</t>
    </rPh>
    <rPh sb="24" eb="25">
      <t>ブン</t>
    </rPh>
    <rPh sb="26" eb="28">
      <t>セイキュウ</t>
    </rPh>
    <phoneticPr fontId="1"/>
  </si>
  <si>
    <t>投与期間終了*　　　　　　　　　 　変動費の30%分を請求</t>
    <rPh sb="0" eb="2">
      <t>トウヨ</t>
    </rPh>
    <rPh sb="2" eb="4">
      <t>キカン</t>
    </rPh>
    <rPh sb="4" eb="6">
      <t>シュウリョウ</t>
    </rPh>
    <phoneticPr fontId="1"/>
  </si>
  <si>
    <t>投与期間の1/2を目安（Visit◎）　　変動費の10%分を請求</t>
    <rPh sb="0" eb="2">
      <t>トウヨ</t>
    </rPh>
    <rPh sb="2" eb="4">
      <t>キカン</t>
    </rPh>
    <rPh sb="9" eb="11">
      <t>メヤス</t>
    </rPh>
    <phoneticPr fontId="1"/>
  </si>
  <si>
    <t>《費用請求のタイミングについて》</t>
    <rPh sb="1" eb="3">
      <t>ヒヨウ</t>
    </rPh>
    <rPh sb="3" eb="5">
      <t>セイキュウ</t>
    </rPh>
    <phoneticPr fontId="1"/>
  </si>
  <si>
    <t>・四半期ごとの請求となります。
・4-6月分は7月上旬に費用を確認し、下旬を目安に請求となります。
・継続審査は全治験3月IRBに一斉に手続きを行いますので、4月に継続審査費用として請求致します。</t>
    <rPh sb="1" eb="4">
      <t>シハンキ</t>
    </rPh>
    <rPh sb="7" eb="9">
      <t>セイキュウ</t>
    </rPh>
    <rPh sb="20" eb="22">
      <t>ガツブン</t>
    </rPh>
    <rPh sb="24" eb="25">
      <t>ガツ</t>
    </rPh>
    <rPh sb="25" eb="27">
      <t>ジョウジュン</t>
    </rPh>
    <rPh sb="28" eb="30">
      <t>ヒヨウ</t>
    </rPh>
    <rPh sb="31" eb="33">
      <t>カクニン</t>
    </rPh>
    <rPh sb="35" eb="37">
      <t>ゲジュン</t>
    </rPh>
    <rPh sb="38" eb="40">
      <t>メヤス</t>
    </rPh>
    <rPh sb="41" eb="43">
      <t>セイキュウ</t>
    </rPh>
    <rPh sb="52" eb="54">
      <t>ケイゾク</t>
    </rPh>
    <rPh sb="54" eb="56">
      <t>シンサ</t>
    </rPh>
    <rPh sb="57" eb="58">
      <t>ゼン</t>
    </rPh>
    <rPh sb="58" eb="60">
      <t>チケン</t>
    </rPh>
    <rPh sb="61" eb="62">
      <t>ガツ</t>
    </rPh>
    <rPh sb="66" eb="68">
      <t>イッセイ</t>
    </rPh>
    <rPh sb="69" eb="71">
      <t>テツヅ</t>
    </rPh>
    <rPh sb="73" eb="74">
      <t>オコナ</t>
    </rPh>
    <rPh sb="81" eb="82">
      <t>ガツ</t>
    </rPh>
    <rPh sb="83" eb="85">
      <t>ケイゾク</t>
    </rPh>
    <rPh sb="85" eb="87">
      <t>シンサ</t>
    </rPh>
    <rPh sb="87" eb="89">
      <t>ヒヨウ</t>
    </rPh>
    <rPh sb="92" eb="94">
      <t>セイキュウ</t>
    </rPh>
    <rPh sb="94" eb="95">
      <t>イタ</t>
    </rPh>
    <phoneticPr fontId="1"/>
  </si>
  <si>
    <t>《製造販売後臨床試験の場合》</t>
    <rPh sb="1" eb="3">
      <t>セイゾウ</t>
    </rPh>
    <rPh sb="3" eb="5">
      <t>ハンバイ</t>
    </rPh>
    <rPh sb="5" eb="6">
      <t>ゴ</t>
    </rPh>
    <rPh sb="6" eb="8">
      <t>リンショウ</t>
    </rPh>
    <rPh sb="8" eb="10">
      <t>シケン</t>
    </rPh>
    <rPh sb="11" eb="13">
      <t>バアイ</t>
    </rPh>
    <phoneticPr fontId="1"/>
  </si>
  <si>
    <t>・事前準備費用は100,000円とします。</t>
    <rPh sb="1" eb="3">
      <t>ジゼン</t>
    </rPh>
    <rPh sb="3" eb="5">
      <t>ジュンビ</t>
    </rPh>
    <rPh sb="5" eb="7">
      <t>ヒヨウ</t>
    </rPh>
    <rPh sb="15" eb="16">
      <t>エン</t>
    </rPh>
    <phoneticPr fontId="1"/>
  </si>
  <si>
    <t>・その他研究経費は治験と同様に算定しますが、詳細は試験毎に決定します。</t>
    <rPh sb="3" eb="4">
      <t>ホカ</t>
    </rPh>
    <rPh sb="4" eb="6">
      <t>ケンキュウ</t>
    </rPh>
    <rPh sb="6" eb="8">
      <t>ケイヒ</t>
    </rPh>
    <rPh sb="9" eb="11">
      <t>チケン</t>
    </rPh>
    <rPh sb="12" eb="14">
      <t>ドウヨウ</t>
    </rPh>
    <rPh sb="15" eb="17">
      <t>サンテイ</t>
    </rPh>
    <rPh sb="22" eb="24">
      <t>ショウサイ</t>
    </rPh>
    <rPh sb="25" eb="27">
      <t>シケン</t>
    </rPh>
    <rPh sb="27" eb="28">
      <t>ゴト</t>
    </rPh>
    <rPh sb="29" eb="31">
      <t>ケッテイ</t>
    </rPh>
    <phoneticPr fontId="1"/>
  </si>
  <si>
    <t>①生存調査*</t>
    <rPh sb="1" eb="3">
      <t>セイゾン</t>
    </rPh>
    <rPh sb="3" eb="5">
      <t>チョウサ</t>
    </rPh>
    <phoneticPr fontId="1"/>
  </si>
  <si>
    <t>*規定の被験者対応が終了した後の計画書で規定された生存調査にかかる費用</t>
    <rPh sb="1" eb="3">
      <t>キテイ</t>
    </rPh>
    <rPh sb="4" eb="7">
      <t>ヒケンシャ</t>
    </rPh>
    <rPh sb="7" eb="9">
      <t>タイオウ</t>
    </rPh>
    <rPh sb="10" eb="12">
      <t>シュウリョウ</t>
    </rPh>
    <rPh sb="14" eb="15">
      <t>アト</t>
    </rPh>
    <rPh sb="16" eb="19">
      <t>ケイカクショ</t>
    </rPh>
    <rPh sb="20" eb="22">
      <t>キテイ</t>
    </rPh>
    <rPh sb="25" eb="27">
      <t>セイゾン</t>
    </rPh>
    <rPh sb="27" eb="29">
      <t>チョウサ</t>
    </rPh>
    <rPh sb="33" eb="35">
      <t>ヒヨウ</t>
    </rPh>
    <phoneticPr fontId="1"/>
  </si>
  <si>
    <t>生存調査</t>
    <rPh sb="0" eb="2">
      <t>セイゾン</t>
    </rPh>
    <rPh sb="2" eb="4">
      <t>チョウサ</t>
    </rPh>
    <phoneticPr fontId="1"/>
  </si>
  <si>
    <t>投与終了後の後観察期間中の業務費用として請求
電子カルテ等の診療録調査のみの場合　5,000円/回
電話で被験者へ連絡を行う業務が必要な場合　10,000円/回</t>
    <rPh sb="0" eb="2">
      <t>トウヨ</t>
    </rPh>
    <rPh sb="2" eb="4">
      <t>シュウリョウ</t>
    </rPh>
    <rPh sb="4" eb="5">
      <t>ゴ</t>
    </rPh>
    <rPh sb="6" eb="7">
      <t>アト</t>
    </rPh>
    <rPh sb="7" eb="9">
      <t>カンサツ</t>
    </rPh>
    <rPh sb="9" eb="12">
      <t>キカンチュウ</t>
    </rPh>
    <rPh sb="13" eb="15">
      <t>ギョウム</t>
    </rPh>
    <rPh sb="15" eb="17">
      <t>ヒヨウ</t>
    </rPh>
    <rPh sb="20" eb="22">
      <t>セイキュウ</t>
    </rPh>
    <rPh sb="23" eb="25">
      <t>デンシ</t>
    </rPh>
    <rPh sb="28" eb="29">
      <t>ナド</t>
    </rPh>
    <rPh sb="30" eb="33">
      <t>シンリョウロク</t>
    </rPh>
    <rPh sb="33" eb="35">
      <t>チョウサ</t>
    </rPh>
    <rPh sb="38" eb="40">
      <t>バアイ</t>
    </rPh>
    <rPh sb="46" eb="47">
      <t>エン</t>
    </rPh>
    <rPh sb="48" eb="49">
      <t>カイ</t>
    </rPh>
    <rPh sb="50" eb="52">
      <t>デンワ</t>
    </rPh>
    <rPh sb="53" eb="56">
      <t>ヒケンシャ</t>
    </rPh>
    <rPh sb="57" eb="59">
      <t>レンラク</t>
    </rPh>
    <rPh sb="60" eb="61">
      <t>オコナ</t>
    </rPh>
    <rPh sb="62" eb="64">
      <t>ギョウム</t>
    </rPh>
    <rPh sb="65" eb="67">
      <t>ヒツヨウ</t>
    </rPh>
    <rPh sb="68" eb="70">
      <t>バアイ</t>
    </rPh>
    <rPh sb="77" eb="78">
      <t>エン</t>
    </rPh>
    <rPh sb="79" eb="80">
      <t>カイ</t>
    </rPh>
    <phoneticPr fontId="1"/>
  </si>
  <si>
    <r>
      <t>併用療法として評価を行う試験の併用薬の種類</t>
    </r>
    <r>
      <rPr>
        <sz val="10"/>
        <color indexed="10"/>
        <rFont val="ＭＳ 明朝"/>
        <family val="1"/>
        <charset val="128"/>
      </rPr>
      <t>（白箱提供される種類）</t>
    </r>
    <phoneticPr fontId="1"/>
  </si>
  <si>
    <r>
      <t xml:space="preserve">実施計画書に記載されている血中濃度の測定、抗体検査、遺伝子検査など特殊検査のために実施する検体採取の回数
</t>
    </r>
    <r>
      <rPr>
        <sz val="10"/>
        <color indexed="10"/>
        <rFont val="ＭＳ 明朝"/>
        <family val="1"/>
        <charset val="128"/>
      </rPr>
      <t>同じタイミングで採血する場合には1回として計算</t>
    </r>
    <rPh sb="0" eb="2">
      <t>ジッシ</t>
    </rPh>
    <rPh sb="2" eb="5">
      <t>ケイカクショ</t>
    </rPh>
    <rPh sb="6" eb="8">
      <t>キサイ</t>
    </rPh>
    <rPh sb="13" eb="15">
      <t>ケッチュウ</t>
    </rPh>
    <rPh sb="15" eb="17">
      <t>ノウド</t>
    </rPh>
    <rPh sb="18" eb="20">
      <t>ソクテイ</t>
    </rPh>
    <rPh sb="21" eb="23">
      <t>コウタイ</t>
    </rPh>
    <rPh sb="23" eb="25">
      <t>ケンサ</t>
    </rPh>
    <rPh sb="26" eb="29">
      <t>イデンシ</t>
    </rPh>
    <rPh sb="29" eb="31">
      <t>ケンサ</t>
    </rPh>
    <rPh sb="33" eb="35">
      <t>トクシュ</t>
    </rPh>
    <rPh sb="35" eb="37">
      <t>ケンサ</t>
    </rPh>
    <rPh sb="41" eb="43">
      <t>ジッシ</t>
    </rPh>
    <rPh sb="45" eb="47">
      <t>ケンタイ</t>
    </rPh>
    <rPh sb="47" eb="49">
      <t>サイシュ</t>
    </rPh>
    <rPh sb="50" eb="52">
      <t>カイスウ</t>
    </rPh>
    <rPh sb="53" eb="54">
      <t>オナ</t>
    </rPh>
    <rPh sb="61" eb="63">
      <t>サイケツ</t>
    </rPh>
    <rPh sb="65" eb="67">
      <t>バアイ</t>
    </rPh>
    <rPh sb="70" eb="71">
      <t>カイ</t>
    </rPh>
    <rPh sb="74" eb="76">
      <t>ケイサン</t>
    </rPh>
    <phoneticPr fontId="1"/>
  </si>
  <si>
    <r>
      <t>実施計画書に記載されている治験薬投与終了後の規定された追跡調査の回数
生存調査は別途請求するため、</t>
    </r>
    <r>
      <rPr>
        <sz val="10"/>
        <color indexed="10"/>
        <rFont val="ＭＳ 明朝"/>
        <family val="1"/>
        <charset val="128"/>
      </rPr>
      <t>生存確認調査を含まない</t>
    </r>
    <rPh sb="22" eb="24">
      <t>キテイ</t>
    </rPh>
    <rPh sb="35" eb="37">
      <t>セイゾン</t>
    </rPh>
    <rPh sb="37" eb="39">
      <t>チョウサ</t>
    </rPh>
    <rPh sb="40" eb="42">
      <t>ベット</t>
    </rPh>
    <rPh sb="42" eb="44">
      <t>セイキュウ</t>
    </rPh>
    <rPh sb="56" eb="57">
      <t>フク</t>
    </rPh>
    <phoneticPr fontId="1"/>
  </si>
  <si>
    <t>・臨床試験研究費ポイント算出表、治験薬管理経費ポイント算出表から算出したポイント数に
　0.8を乗じて四捨五入した値を使用して計算してください</t>
    <rPh sb="32" eb="34">
      <t>サンシュツ</t>
    </rPh>
    <rPh sb="40" eb="41">
      <t>スウ</t>
    </rPh>
    <rPh sb="48" eb="49">
      <t>ジョウ</t>
    </rPh>
    <rPh sb="51" eb="55">
      <t>シシャゴニュウ</t>
    </rPh>
    <rPh sb="57" eb="58">
      <t>アタイ</t>
    </rPh>
    <rPh sb="59" eb="61">
      <t>シヨウ</t>
    </rPh>
    <rPh sb="63" eb="65">
      <t>ケイサン</t>
    </rPh>
    <phoneticPr fontId="1"/>
  </si>
  <si>
    <t>・投与期間が定められている場合には定められた期間をもとに算出してください。</t>
    <rPh sb="1" eb="3">
      <t>トウヨ</t>
    </rPh>
    <rPh sb="3" eb="5">
      <t>キカン</t>
    </rPh>
    <rPh sb="6" eb="7">
      <t>サダ</t>
    </rPh>
    <rPh sb="13" eb="15">
      <t>バアイ</t>
    </rPh>
    <rPh sb="17" eb="18">
      <t>サダ</t>
    </rPh>
    <rPh sb="22" eb="24">
      <t>キカン</t>
    </rPh>
    <rPh sb="28" eb="30">
      <t>サンシュツ</t>
    </rPh>
    <phoneticPr fontId="1"/>
  </si>
  <si>
    <t>・投与期間が定められていない場合はPFSなど想定される投与期間をもとに算出してください。</t>
    <rPh sb="1" eb="3">
      <t>トウヨ</t>
    </rPh>
    <rPh sb="3" eb="5">
      <t>キカン</t>
    </rPh>
    <rPh sb="6" eb="7">
      <t>サダ</t>
    </rPh>
    <rPh sb="14" eb="16">
      <t>バアイ</t>
    </rPh>
    <rPh sb="22" eb="24">
      <t>ソウテイ</t>
    </rPh>
    <rPh sb="27" eb="29">
      <t>トウヨ</t>
    </rPh>
    <rPh sb="29" eb="31">
      <t>キカン</t>
    </rPh>
    <rPh sb="35" eb="37">
      <t>サンシュツ</t>
    </rPh>
    <phoneticPr fontId="1"/>
  </si>
  <si>
    <t>各種経費についての説明</t>
    <rPh sb="0" eb="2">
      <t>カクシュ</t>
    </rPh>
    <rPh sb="2" eb="4">
      <t>ケイヒ</t>
    </rPh>
    <rPh sb="9" eb="11">
      <t>セツメイ</t>
    </rPh>
    <phoneticPr fontId="1"/>
  </si>
  <si>
    <t>設定Visit</t>
    <rPh sb="0" eb="2">
      <t>セッテイ</t>
    </rPh>
    <phoneticPr fontId="1"/>
  </si>
  <si>
    <t>初回投与時</t>
    <rPh sb="0" eb="2">
      <t>ショカイ</t>
    </rPh>
    <rPh sb="2" eb="4">
      <t>トウヨ</t>
    </rPh>
    <rPh sb="4" eb="5">
      <t>ジ</t>
    </rPh>
    <phoneticPr fontId="1"/>
  </si>
  <si>
    <r>
      <t>実施計画書に記載されている</t>
    </r>
    <r>
      <rPr>
        <sz val="10"/>
        <color indexed="10"/>
        <rFont val="ＭＳ 明朝"/>
        <family val="1"/>
        <charset val="128"/>
      </rPr>
      <t>必須の</t>
    </r>
    <r>
      <rPr>
        <sz val="10"/>
        <rFont val="ＭＳ 明朝"/>
        <family val="1"/>
        <charset val="128"/>
      </rPr>
      <t>生検回数
＊任意の生検を実施する場合には別途費用を算出し実施毎に請求。</t>
    </r>
    <rPh sb="0" eb="2">
      <t>ジッシ</t>
    </rPh>
    <rPh sb="2" eb="5">
      <t>ケイカクショ</t>
    </rPh>
    <rPh sb="6" eb="8">
      <t>キサイ</t>
    </rPh>
    <rPh sb="13" eb="15">
      <t>ヒッス</t>
    </rPh>
    <rPh sb="16" eb="18">
      <t>セイケン</t>
    </rPh>
    <rPh sb="18" eb="20">
      <t>カイスウ</t>
    </rPh>
    <rPh sb="22" eb="24">
      <t>ニンイ</t>
    </rPh>
    <rPh sb="25" eb="27">
      <t>セイケン</t>
    </rPh>
    <rPh sb="28" eb="30">
      <t>ジッシ</t>
    </rPh>
    <rPh sb="32" eb="34">
      <t>バアイ</t>
    </rPh>
    <rPh sb="36" eb="38">
      <t>ベット</t>
    </rPh>
    <rPh sb="38" eb="40">
      <t>ヒヨウ</t>
    </rPh>
    <rPh sb="41" eb="43">
      <t>サンシュツ</t>
    </rPh>
    <rPh sb="44" eb="46">
      <t>ジッシ</t>
    </rPh>
    <rPh sb="46" eb="47">
      <t>ゴト</t>
    </rPh>
    <rPh sb="48" eb="50">
      <t>セイキュウ</t>
    </rPh>
    <phoneticPr fontId="1"/>
  </si>
  <si>
    <t>投与期間の3/4を目安（Visit◎）　　変動費の20%分を請求</t>
    <rPh sb="0" eb="2">
      <t>トウヨ</t>
    </rPh>
    <rPh sb="2" eb="4">
      <t>キカン</t>
    </rPh>
    <rPh sb="9" eb="11">
      <t>メヤス</t>
    </rPh>
    <phoneticPr fontId="1"/>
  </si>
  <si>
    <t>・初回投与～最終投与までを4分割し、それぞれに起点を設定
・初回投与時、治験薬投与終了時には収集するデータ量が多いため配分比率を高めに設定。
・投与期間が4週等の短期試験の場合はマイルストーンは設定せず投与開始時に100%とします。</t>
    <rPh sb="1" eb="3">
      <t>ショカイ</t>
    </rPh>
    <rPh sb="3" eb="5">
      <t>トウヨ</t>
    </rPh>
    <rPh sb="6" eb="8">
      <t>サイシュウ</t>
    </rPh>
    <rPh sb="8" eb="10">
      <t>トウヨ</t>
    </rPh>
    <rPh sb="14" eb="16">
      <t>ブンカツ</t>
    </rPh>
    <rPh sb="23" eb="25">
      <t>キテン</t>
    </rPh>
    <rPh sb="26" eb="28">
      <t>セッテイ</t>
    </rPh>
    <rPh sb="30" eb="32">
      <t>ショカイ</t>
    </rPh>
    <rPh sb="32" eb="34">
      <t>トウヨ</t>
    </rPh>
    <rPh sb="34" eb="35">
      <t>ジ</t>
    </rPh>
    <rPh sb="36" eb="38">
      <t>チケン</t>
    </rPh>
    <rPh sb="38" eb="39">
      <t>ヤク</t>
    </rPh>
    <rPh sb="39" eb="41">
      <t>トウヨ</t>
    </rPh>
    <rPh sb="41" eb="43">
      <t>シュウリョウ</t>
    </rPh>
    <rPh sb="43" eb="44">
      <t>ジ</t>
    </rPh>
    <rPh sb="46" eb="48">
      <t>シュウシュウ</t>
    </rPh>
    <rPh sb="53" eb="54">
      <t>リョウ</t>
    </rPh>
    <rPh sb="55" eb="56">
      <t>オオ</t>
    </rPh>
    <rPh sb="59" eb="61">
      <t>ハイブン</t>
    </rPh>
    <rPh sb="61" eb="63">
      <t>ヒリツ</t>
    </rPh>
    <rPh sb="64" eb="65">
      <t>タカ</t>
    </rPh>
    <rPh sb="67" eb="69">
      <t>セッテイ</t>
    </rPh>
    <rPh sb="72" eb="74">
      <t>トウヨ</t>
    </rPh>
    <rPh sb="74" eb="76">
      <t>キカン</t>
    </rPh>
    <rPh sb="78" eb="79">
      <t>シュウ</t>
    </rPh>
    <rPh sb="79" eb="80">
      <t>ナド</t>
    </rPh>
    <rPh sb="81" eb="83">
      <t>タンキ</t>
    </rPh>
    <rPh sb="83" eb="85">
      <t>シケン</t>
    </rPh>
    <rPh sb="86" eb="88">
      <t>バアイ</t>
    </rPh>
    <rPh sb="97" eb="99">
      <t>セッテイ</t>
    </rPh>
    <rPh sb="101" eb="103">
      <t>トウヨ</t>
    </rPh>
    <rPh sb="103" eb="105">
      <t>カイシ</t>
    </rPh>
    <rPh sb="105" eb="106">
      <t>ジ</t>
    </rPh>
    <phoneticPr fontId="1"/>
  </si>
  <si>
    <t>・投与期間は設定したPFS等をもとに算出してください。
・マイルストーンの分け方は区分Ⅰの投与期間の定めがある場合の治験同様です。
・予定よりも長期期間投与する場合、対応する業務が増えるため上限を150%を目安として追加請求します。
　追加請求のタイミングは試験毎に定めますが、おおむね予定したPFSの1.5倍程度の期間経過後から請求開始。
　下記は一例とし、試験毎にご相談の上設定となります。</t>
    <rPh sb="1" eb="3">
      <t>トウヨ</t>
    </rPh>
    <rPh sb="3" eb="5">
      <t>キカン</t>
    </rPh>
    <rPh sb="6" eb="8">
      <t>セッテイ</t>
    </rPh>
    <rPh sb="13" eb="14">
      <t>ナド</t>
    </rPh>
    <rPh sb="18" eb="20">
      <t>サンシュツ</t>
    </rPh>
    <rPh sb="37" eb="38">
      <t>ワ</t>
    </rPh>
    <rPh sb="39" eb="40">
      <t>カタ</t>
    </rPh>
    <rPh sb="41" eb="43">
      <t>クブン</t>
    </rPh>
    <rPh sb="45" eb="47">
      <t>トウヨ</t>
    </rPh>
    <rPh sb="47" eb="49">
      <t>キカン</t>
    </rPh>
    <rPh sb="50" eb="51">
      <t>サダ</t>
    </rPh>
    <rPh sb="55" eb="57">
      <t>バアイ</t>
    </rPh>
    <rPh sb="58" eb="60">
      <t>チケン</t>
    </rPh>
    <rPh sb="60" eb="62">
      <t>ドウヨウ</t>
    </rPh>
    <rPh sb="67" eb="69">
      <t>ヨテイ</t>
    </rPh>
    <rPh sb="72" eb="74">
      <t>チョウキ</t>
    </rPh>
    <rPh sb="74" eb="76">
      <t>キカン</t>
    </rPh>
    <rPh sb="76" eb="78">
      <t>トウヨ</t>
    </rPh>
    <rPh sb="80" eb="82">
      <t>バアイ</t>
    </rPh>
    <rPh sb="83" eb="85">
      <t>タイオウ</t>
    </rPh>
    <rPh sb="87" eb="89">
      <t>ギョウム</t>
    </rPh>
    <rPh sb="90" eb="91">
      <t>フ</t>
    </rPh>
    <rPh sb="95" eb="97">
      <t>ジョウゲン</t>
    </rPh>
    <rPh sb="103" eb="105">
      <t>メヤス</t>
    </rPh>
    <rPh sb="108" eb="110">
      <t>ツイカ</t>
    </rPh>
    <rPh sb="110" eb="112">
      <t>セイキュウ</t>
    </rPh>
    <rPh sb="118" eb="120">
      <t>ツイカ</t>
    </rPh>
    <rPh sb="120" eb="122">
      <t>セイキュウ</t>
    </rPh>
    <rPh sb="129" eb="131">
      <t>シケン</t>
    </rPh>
    <rPh sb="131" eb="132">
      <t>ゴト</t>
    </rPh>
    <rPh sb="133" eb="134">
      <t>サダ</t>
    </rPh>
    <rPh sb="143" eb="145">
      <t>ヨテイ</t>
    </rPh>
    <rPh sb="154" eb="155">
      <t>バイ</t>
    </rPh>
    <rPh sb="155" eb="157">
      <t>テイド</t>
    </rPh>
    <rPh sb="158" eb="160">
      <t>キカン</t>
    </rPh>
    <rPh sb="160" eb="162">
      <t>ケイカ</t>
    </rPh>
    <rPh sb="162" eb="163">
      <t>ゴ</t>
    </rPh>
    <rPh sb="165" eb="167">
      <t>セイキュウ</t>
    </rPh>
    <rPh sb="167" eb="169">
      <t>カイシ</t>
    </rPh>
    <rPh sb="172" eb="174">
      <t>カキ</t>
    </rPh>
    <rPh sb="175" eb="177">
      <t>イチレイ</t>
    </rPh>
    <rPh sb="180" eb="182">
      <t>シケン</t>
    </rPh>
    <rPh sb="182" eb="183">
      <t>ゴト</t>
    </rPh>
    <rPh sb="185" eb="187">
      <t>ソウダン</t>
    </rPh>
    <rPh sb="188" eb="189">
      <t>ウエ</t>
    </rPh>
    <rPh sb="189" eb="191">
      <t>セッテイ</t>
    </rPh>
    <phoneticPr fontId="1"/>
  </si>
  <si>
    <t>治験薬個々に番号が付与された治験薬を使用する場合を想定。
発番管理をしない場合は不要です。</t>
    <rPh sb="0" eb="2">
      <t>チケン</t>
    </rPh>
    <rPh sb="2" eb="3">
      <t>ヤク</t>
    </rPh>
    <rPh sb="3" eb="5">
      <t>ココ</t>
    </rPh>
    <rPh sb="6" eb="8">
      <t>バンゴウ</t>
    </rPh>
    <rPh sb="9" eb="11">
      <t>フヨ</t>
    </rPh>
    <rPh sb="14" eb="16">
      <t>チケン</t>
    </rPh>
    <rPh sb="16" eb="17">
      <t>ヤク</t>
    </rPh>
    <rPh sb="18" eb="20">
      <t>シヨウ</t>
    </rPh>
    <rPh sb="22" eb="24">
      <t>バアイ</t>
    </rPh>
    <rPh sb="25" eb="27">
      <t>ソウテイ</t>
    </rPh>
    <rPh sb="29" eb="31">
      <t>ハツバン</t>
    </rPh>
    <rPh sb="31" eb="33">
      <t>カンリ</t>
    </rPh>
    <rPh sb="37" eb="39">
      <t>バアイ</t>
    </rPh>
    <rPh sb="40" eb="42">
      <t>フヨウ</t>
    </rPh>
    <phoneticPr fontId="1"/>
  </si>
  <si>
    <t>臨床試験研究費ポイント算出表の各項目解説</t>
    <rPh sb="15" eb="18">
      <t>カクコウモク</t>
    </rPh>
    <rPh sb="18" eb="20">
      <t>カイセツ</t>
    </rPh>
    <phoneticPr fontId="1"/>
  </si>
  <si>
    <t>上記①～④の合計の30%</t>
    <rPh sb="0" eb="2">
      <t>ジョウキ</t>
    </rPh>
    <rPh sb="6" eb="8">
      <t>ゴウケイ</t>
    </rPh>
    <phoneticPr fontId="1"/>
  </si>
  <si>
    <t>①×30%</t>
    <phoneticPr fontId="1"/>
  </si>
  <si>
    <t>①の30%</t>
    <phoneticPr fontId="1"/>
  </si>
  <si>
    <t>《目標症例数追加時費用》*合意症例追加時に追加毎に請求する</t>
    <rPh sb="1" eb="3">
      <t>モクヒョウ</t>
    </rPh>
    <rPh sb="3" eb="5">
      <t>ショウレイ</t>
    </rPh>
    <rPh sb="5" eb="6">
      <t>スウ</t>
    </rPh>
    <rPh sb="6" eb="8">
      <t>ツイカ</t>
    </rPh>
    <rPh sb="8" eb="9">
      <t>ジ</t>
    </rPh>
    <rPh sb="9" eb="11">
      <t>ヒヨウ</t>
    </rPh>
    <rPh sb="13" eb="15">
      <t>ゴウイ</t>
    </rPh>
    <rPh sb="15" eb="17">
      <t>ショウレイ</t>
    </rPh>
    <rPh sb="17" eb="19">
      <t>ツイカ</t>
    </rPh>
    <rPh sb="19" eb="20">
      <t>ジ</t>
    </rPh>
    <rPh sb="21" eb="23">
      <t>ツイカ</t>
    </rPh>
    <rPh sb="23" eb="24">
      <t>ゴト</t>
    </rPh>
    <rPh sb="25" eb="27">
      <t>セイキュウ</t>
    </rPh>
    <phoneticPr fontId="1"/>
  </si>
  <si>
    <t>①治験薬管理費用</t>
    <rPh sb="1" eb="3">
      <t>チケン</t>
    </rPh>
    <rPh sb="3" eb="4">
      <t>ヤク</t>
    </rPh>
    <rPh sb="4" eb="6">
      <t>カンリ</t>
    </rPh>
    <rPh sb="6" eb="8">
      <t>ヒヨウ</t>
    </rPh>
    <phoneticPr fontId="1"/>
  </si>
  <si>
    <r>
      <t xml:space="preserve">I　  4週以内：2ポイント
II　 ５～24週：4ポイント
III　25～48週：6ポイント
    </t>
    </r>
    <r>
      <rPr>
        <sz val="11"/>
        <color indexed="10"/>
        <rFont val="ＭＳ Ｐゴシック"/>
        <family val="3"/>
        <charset val="128"/>
      </rPr>
      <t>49週以降は12週毎に2ポイント加算</t>
    </r>
    <r>
      <rPr>
        <sz val="11"/>
        <rFont val="ＭＳ Ｐゴシック"/>
        <family val="3"/>
        <charset val="128"/>
      </rPr>
      <t xml:space="preserve">
（50週の場合は6＋2＝8ポイント）</t>
    </r>
    <rPh sb="5" eb="6">
      <t>シュウ</t>
    </rPh>
    <rPh sb="6" eb="8">
      <t>イナイ</t>
    </rPh>
    <rPh sb="23" eb="24">
      <t>シュウ</t>
    </rPh>
    <rPh sb="40" eb="41">
      <t>シュウ</t>
    </rPh>
    <rPh sb="54" eb="55">
      <t>シュウ</t>
    </rPh>
    <rPh sb="55" eb="57">
      <t>イコウ</t>
    </rPh>
    <rPh sb="60" eb="61">
      <t>シュウ</t>
    </rPh>
    <rPh sb="61" eb="62">
      <t>ゴト</t>
    </rPh>
    <rPh sb="68" eb="70">
      <t>カサン</t>
    </rPh>
    <rPh sb="74" eb="75">
      <t>シュウ</t>
    </rPh>
    <rPh sb="76" eb="78">
      <t>バアイ</t>
    </rPh>
    <phoneticPr fontId="1"/>
  </si>
  <si>
    <t>治験薬保管ポイント×1,000円×目標症例数</t>
    <rPh sb="0" eb="2">
      <t>チケン</t>
    </rPh>
    <rPh sb="2" eb="3">
      <t>ヤク</t>
    </rPh>
    <rPh sb="3" eb="5">
      <t>ホカン</t>
    </rPh>
    <rPh sb="15" eb="16">
      <t>エン</t>
    </rPh>
    <phoneticPr fontId="1"/>
  </si>
  <si>
    <t>治験薬管理経費ポイント表から1症例あたりの治験薬管理費用を算出します。
内訳は治験薬管理経費、管理費からなります。
治験薬管理経費は以下の区分に分けます。
・固定部分：治験薬保管経費（G,N,Oの合計)
・変動部分：治験薬払い出し経費（治験薬ポイント‐上記G,N,Oの合計）
固定部分は契約締結時納入費用として目標症例分請求します。
変動部分は③症例実施費用の請求時にあわせて請求します。</t>
    <rPh sb="0" eb="2">
      <t>チケン</t>
    </rPh>
    <rPh sb="2" eb="3">
      <t>ヤク</t>
    </rPh>
    <rPh sb="3" eb="5">
      <t>カンリ</t>
    </rPh>
    <rPh sb="5" eb="7">
      <t>ケイヒ</t>
    </rPh>
    <rPh sb="11" eb="12">
      <t>ヒョウ</t>
    </rPh>
    <rPh sb="15" eb="17">
      <t>ショウレイ</t>
    </rPh>
    <rPh sb="21" eb="23">
      <t>チケン</t>
    </rPh>
    <rPh sb="23" eb="24">
      <t>ヤク</t>
    </rPh>
    <rPh sb="24" eb="26">
      <t>カンリ</t>
    </rPh>
    <rPh sb="26" eb="28">
      <t>ヒヨウ</t>
    </rPh>
    <rPh sb="29" eb="31">
      <t>サンシュツ</t>
    </rPh>
    <rPh sb="36" eb="38">
      <t>ウチワケ</t>
    </rPh>
    <rPh sb="39" eb="41">
      <t>チケン</t>
    </rPh>
    <rPh sb="41" eb="42">
      <t>ヤク</t>
    </rPh>
    <rPh sb="42" eb="44">
      <t>カンリ</t>
    </rPh>
    <rPh sb="44" eb="46">
      <t>ケイヒ</t>
    </rPh>
    <rPh sb="47" eb="49">
      <t>カンリ</t>
    </rPh>
    <rPh sb="49" eb="50">
      <t>ヒ</t>
    </rPh>
    <rPh sb="58" eb="61">
      <t>チケンヤク</t>
    </rPh>
    <rPh sb="61" eb="63">
      <t>カンリ</t>
    </rPh>
    <rPh sb="63" eb="65">
      <t>ケイヒ</t>
    </rPh>
    <rPh sb="66" eb="68">
      <t>イカ</t>
    </rPh>
    <rPh sb="69" eb="71">
      <t>クブン</t>
    </rPh>
    <rPh sb="72" eb="73">
      <t>ワ</t>
    </rPh>
    <rPh sb="79" eb="81">
      <t>コテイ</t>
    </rPh>
    <rPh sb="81" eb="83">
      <t>ブブン</t>
    </rPh>
    <rPh sb="84" eb="86">
      <t>チケン</t>
    </rPh>
    <rPh sb="86" eb="87">
      <t>ヤク</t>
    </rPh>
    <rPh sb="87" eb="89">
      <t>ホカン</t>
    </rPh>
    <rPh sb="89" eb="91">
      <t>ケイヒ</t>
    </rPh>
    <rPh sb="98" eb="100">
      <t>ゴウケイ</t>
    </rPh>
    <rPh sb="103" eb="105">
      <t>ヘンドウ</t>
    </rPh>
    <rPh sb="105" eb="107">
      <t>ブブン</t>
    </rPh>
    <rPh sb="108" eb="110">
      <t>チケン</t>
    </rPh>
    <rPh sb="110" eb="111">
      <t>ヤク</t>
    </rPh>
    <rPh sb="111" eb="112">
      <t>ハラ</t>
    </rPh>
    <rPh sb="113" eb="114">
      <t>ダ</t>
    </rPh>
    <rPh sb="115" eb="117">
      <t>ケイヒ</t>
    </rPh>
    <rPh sb="118" eb="120">
      <t>チケン</t>
    </rPh>
    <rPh sb="120" eb="121">
      <t>ヤク</t>
    </rPh>
    <rPh sb="126" eb="128">
      <t>ジョウキ</t>
    </rPh>
    <rPh sb="134" eb="136">
      <t>ゴウケイ</t>
    </rPh>
    <rPh sb="138" eb="140">
      <t>コテイ</t>
    </rPh>
    <rPh sb="140" eb="142">
      <t>ブブン</t>
    </rPh>
    <rPh sb="143" eb="145">
      <t>ケイヤク</t>
    </rPh>
    <rPh sb="145" eb="147">
      <t>テイケツ</t>
    </rPh>
    <rPh sb="147" eb="148">
      <t>ジ</t>
    </rPh>
    <rPh sb="151" eb="152">
      <t>ヨウ</t>
    </rPh>
    <rPh sb="155" eb="157">
      <t>モクヒョウ</t>
    </rPh>
    <rPh sb="157" eb="159">
      <t>ショウレイ</t>
    </rPh>
    <rPh sb="159" eb="160">
      <t>ブン</t>
    </rPh>
    <rPh sb="160" eb="162">
      <t>セイキュウ</t>
    </rPh>
    <rPh sb="167" eb="169">
      <t>ヘンドウ</t>
    </rPh>
    <rPh sb="169" eb="171">
      <t>ブブン</t>
    </rPh>
    <rPh sb="173" eb="175">
      <t>ショウレイ</t>
    </rPh>
    <rPh sb="175" eb="177">
      <t>ジッシ</t>
    </rPh>
    <rPh sb="177" eb="179">
      <t>ヒヨウ</t>
    </rPh>
    <rPh sb="180" eb="182">
      <t>セイキュウ</t>
    </rPh>
    <rPh sb="182" eb="183">
      <t>ジ</t>
    </rPh>
    <rPh sb="188" eb="190">
      <t>セイキュウ</t>
    </rPh>
    <phoneticPr fontId="1"/>
  </si>
  <si>
    <t>治験薬保管経費分（目標症例分）
（症例追加時も新たに治験薬が納品管理するものと考え別途請求します）
目標症例数×治験薬保管ポイント（G,N,O)×1,000円</t>
    <rPh sb="50" eb="52">
      <t>モクヒョウ</t>
    </rPh>
    <rPh sb="52" eb="54">
      <t>ショウレイ</t>
    </rPh>
    <rPh sb="54" eb="55">
      <t>スウ</t>
    </rPh>
    <rPh sb="56" eb="58">
      <t>チケン</t>
    </rPh>
    <rPh sb="58" eb="59">
      <t>ヤク</t>
    </rPh>
    <rPh sb="59" eb="61">
      <t>ホカン</t>
    </rPh>
    <rPh sb="78" eb="79">
      <t>エン</t>
    </rPh>
    <phoneticPr fontId="1"/>
  </si>
  <si>
    <t xml:space="preserve">西暦　　　　年　　月　　日  </t>
    <rPh sb="0" eb="2">
      <t>セイレキ</t>
    </rPh>
    <rPh sb="6" eb="7">
      <t>ネン</t>
    </rPh>
    <rPh sb="9" eb="10">
      <t>ゲツ</t>
    </rPh>
    <rPh sb="12" eb="13">
      <t>ニチ</t>
    </rPh>
    <phoneticPr fontId="1"/>
  </si>
  <si>
    <t>臨床試験研究費明細書（治験）</t>
    <rPh sb="0" eb="2">
      <t>リンショウ</t>
    </rPh>
    <rPh sb="2" eb="4">
      <t>シケン</t>
    </rPh>
    <rPh sb="4" eb="6">
      <t>ケンキュウ</t>
    </rPh>
    <rPh sb="6" eb="7">
      <t>ヒ</t>
    </rPh>
    <rPh sb="7" eb="10">
      <t>メイサイショ</t>
    </rPh>
    <rPh sb="11" eb="13">
      <t>チケン</t>
    </rPh>
    <phoneticPr fontId="1"/>
  </si>
  <si>
    <t>治験薬実施ポイント数×1,000円</t>
    <rPh sb="3" eb="5">
      <t>ジッシ</t>
    </rPh>
    <phoneticPr fontId="1"/>
  </si>
  <si>
    <t>研究経費ポイント数×7,000円</t>
    <phoneticPr fontId="1"/>
  </si>
  <si>
    <t>（SMOを利用する場合は、金額欄に「0」と記入してください。）</t>
    <rPh sb="5" eb="7">
      <t>リヨウ</t>
    </rPh>
    <rPh sb="9" eb="11">
      <t>バアイ</t>
    </rPh>
    <rPh sb="13" eb="15">
      <t>キンガク</t>
    </rPh>
    <rPh sb="15" eb="16">
      <t>ラン</t>
    </rPh>
    <rPh sb="21" eb="23">
      <t>キニュウ</t>
    </rPh>
    <phoneticPr fontId="1"/>
  </si>
  <si>
    <t>電話対応の場合10,000円/回、カルテからの調査の場合5,000円/回</t>
    <rPh sb="0" eb="2">
      <t>デンワ</t>
    </rPh>
    <rPh sb="2" eb="4">
      <t>タイオウ</t>
    </rPh>
    <rPh sb="5" eb="7">
      <t>バアイ</t>
    </rPh>
    <rPh sb="13" eb="14">
      <t>エン</t>
    </rPh>
    <rPh sb="15" eb="16">
      <t>カイ</t>
    </rPh>
    <rPh sb="23" eb="25">
      <t>チョウサ</t>
    </rPh>
    <rPh sb="26" eb="28">
      <t>バアイ</t>
    </rPh>
    <rPh sb="33" eb="34">
      <t>エン</t>
    </rPh>
    <rPh sb="35" eb="36">
      <t>カイ</t>
    </rPh>
    <phoneticPr fontId="1"/>
  </si>
  <si>
    <t>治験薬払い出し経費に該当する部分
（治験薬管理ポイント-治験薬保管ポイント）（G,N,O以外)×1,000円</t>
    <rPh sb="18" eb="20">
      <t>チケン</t>
    </rPh>
    <rPh sb="20" eb="21">
      <t>ヤク</t>
    </rPh>
    <rPh sb="21" eb="23">
      <t>カンリ</t>
    </rPh>
    <rPh sb="28" eb="30">
      <t>チケン</t>
    </rPh>
    <rPh sb="30" eb="31">
      <t>ヤク</t>
    </rPh>
    <rPh sb="31" eb="33">
      <t>ホカン</t>
    </rPh>
    <rPh sb="44" eb="46">
      <t>イガイ</t>
    </rPh>
    <rPh sb="53" eb="54">
      <t>エン</t>
    </rPh>
    <phoneticPr fontId="1"/>
  </si>
  <si>
    <t>区分　G,N,Oは治験薬管理ポイント部分（固定部分）として計算する</t>
    <rPh sb="0" eb="2">
      <t>クブン</t>
    </rPh>
    <rPh sb="9" eb="11">
      <t>チケン</t>
    </rPh>
    <rPh sb="11" eb="12">
      <t>ヤク</t>
    </rPh>
    <rPh sb="12" eb="14">
      <t>カンリ</t>
    </rPh>
    <rPh sb="18" eb="20">
      <t>ブブン</t>
    </rPh>
    <rPh sb="21" eb="23">
      <t>コテイ</t>
    </rPh>
    <rPh sb="23" eb="25">
      <t>ブブン</t>
    </rPh>
    <rPh sb="29" eb="31">
      <t>ケイサン</t>
    </rPh>
    <phoneticPr fontId="1"/>
  </si>
  <si>
    <t>《スクリーニング時脱落費用》</t>
    <rPh sb="8" eb="13">
      <t>ジダツラクヒヨウ</t>
    </rPh>
    <phoneticPr fontId="1"/>
  </si>
  <si>
    <t>・同意取得後、治験薬の投与に至らない症例にかかる費用を「スクリーニング時脱落費用」とし、</t>
    <phoneticPr fontId="1"/>
  </si>
  <si>
    <t>　1例あたり50,000円を請求する。</t>
    <phoneticPr fontId="1"/>
  </si>
  <si>
    <t>治験実施計画書番号</t>
    <rPh sb="0" eb="2">
      <t>チケン</t>
    </rPh>
    <rPh sb="2" eb="4">
      <t>ジッシ</t>
    </rPh>
    <rPh sb="4" eb="7">
      <t>ケイカクショ</t>
    </rPh>
    <rPh sb="7" eb="9">
      <t>バンゴウ</t>
    </rPh>
    <phoneticPr fontId="1"/>
  </si>
  <si>
    <t>室温
（1～30℃）</t>
    <rPh sb="0" eb="2">
      <t>シツオン</t>
    </rPh>
    <phoneticPr fontId="1"/>
  </si>
  <si>
    <t>冷所又は
常温（15～25℃）</t>
    <rPh sb="0" eb="1">
      <t>レイ</t>
    </rPh>
    <rPh sb="1" eb="2">
      <t>ショ</t>
    </rPh>
    <rPh sb="2" eb="3">
      <t>マタ</t>
    </rPh>
    <rPh sb="5" eb="7">
      <t>ジョウオン</t>
    </rPh>
    <phoneticPr fontId="1"/>
  </si>
  <si>
    <t>冷凍又は遮光</t>
    <rPh sb="0" eb="2">
      <t>レイトウ</t>
    </rPh>
    <rPh sb="2" eb="3">
      <t>マタ</t>
    </rPh>
    <rPh sb="4" eb="5">
      <t>サエギ</t>
    </rPh>
    <rPh sb="5" eb="6">
      <t>コウ</t>
    </rPh>
    <phoneticPr fontId="1"/>
  </si>
  <si>
    <t>非盲検薬剤師</t>
    <rPh sb="0" eb="1">
      <t>ヒ</t>
    </rPh>
    <rPh sb="1" eb="3">
      <t>モウケン</t>
    </rPh>
    <rPh sb="3" eb="6">
      <t>ヤクザイシ</t>
    </rPh>
    <phoneticPr fontId="1"/>
  </si>
  <si>
    <t>治験薬（被験薬と対照薬）の保管条件
Ⅰ室温：1～30℃で試験薬の管理を行い、特別な保存条件がない場合
Ⅱ冷所又は常温：冷所（2～8℃）又は常温（15～25℃）での保管が必要な場合
Ⅲ冷凍又は遮光：冷凍保管が必要な場合、治験薬を遮光して保管が必要な場合
※被験薬が室温保管、対照薬が常温保管の場合は、「Ⅱ冷所又は常温」が該当</t>
    <rPh sb="0" eb="2">
      <t>チケン</t>
    </rPh>
    <rPh sb="2" eb="3">
      <t>ヤク</t>
    </rPh>
    <rPh sb="19" eb="21">
      <t>シツオン</t>
    </rPh>
    <rPh sb="28" eb="30">
      <t>シケン</t>
    </rPh>
    <rPh sb="30" eb="31">
      <t>ヤク</t>
    </rPh>
    <rPh sb="32" eb="34">
      <t>カンリ</t>
    </rPh>
    <rPh sb="35" eb="36">
      <t>オコナ</t>
    </rPh>
    <rPh sb="38" eb="40">
      <t>トクベツ</t>
    </rPh>
    <rPh sb="41" eb="43">
      <t>ホゾン</t>
    </rPh>
    <rPh sb="43" eb="45">
      <t>ジョウケン</t>
    </rPh>
    <rPh sb="48" eb="50">
      <t>バアイ</t>
    </rPh>
    <rPh sb="52" eb="54">
      <t>レイショ</t>
    </rPh>
    <rPh sb="54" eb="55">
      <t>マタ</t>
    </rPh>
    <rPh sb="56" eb="58">
      <t>ジョウオン</t>
    </rPh>
    <rPh sb="59" eb="61">
      <t>レイショ</t>
    </rPh>
    <rPh sb="67" eb="68">
      <t>マタ</t>
    </rPh>
    <rPh sb="69" eb="71">
      <t>ジョウオン</t>
    </rPh>
    <rPh sb="81" eb="83">
      <t>ホカン</t>
    </rPh>
    <rPh sb="84" eb="86">
      <t>ヒツヨウ</t>
    </rPh>
    <rPh sb="87" eb="89">
      <t>バアイ</t>
    </rPh>
    <rPh sb="91" eb="93">
      <t>レイトウ</t>
    </rPh>
    <rPh sb="93" eb="94">
      <t>マタ</t>
    </rPh>
    <rPh sb="95" eb="97">
      <t>シャコウ</t>
    </rPh>
    <rPh sb="98" eb="100">
      <t>レイトウ</t>
    </rPh>
    <rPh sb="100" eb="102">
      <t>ホカン</t>
    </rPh>
    <rPh sb="103" eb="105">
      <t>ヒツヨウ</t>
    </rPh>
    <rPh sb="106" eb="108">
      <t>バアイ</t>
    </rPh>
    <rPh sb="109" eb="112">
      <t>チケンヤク</t>
    </rPh>
    <rPh sb="113" eb="115">
      <t>シャコウ</t>
    </rPh>
    <rPh sb="117" eb="119">
      <t>ホカン</t>
    </rPh>
    <rPh sb="120" eb="122">
      <t>ヒツヨウ</t>
    </rPh>
    <rPh sb="123" eb="125">
      <t>バアイ</t>
    </rPh>
    <rPh sb="127" eb="130">
      <t>ヒケンヤク</t>
    </rPh>
    <rPh sb="131" eb="133">
      <t>シツオン</t>
    </rPh>
    <rPh sb="133" eb="135">
      <t>ホカン</t>
    </rPh>
    <rPh sb="140" eb="142">
      <t>ジョウオン</t>
    </rPh>
    <rPh sb="142" eb="144">
      <t>ホカン</t>
    </rPh>
    <rPh sb="145" eb="147">
      <t>バアイ</t>
    </rPh>
    <rPh sb="151" eb="153">
      <t>レイショ</t>
    </rPh>
    <rPh sb="153" eb="154">
      <t>マタ</t>
    </rPh>
    <rPh sb="155" eb="157">
      <t>ジョウオン</t>
    </rPh>
    <rPh sb="159" eb="161">
      <t>ガイトウ</t>
    </rPh>
    <phoneticPr fontId="1"/>
  </si>
  <si>
    <t>※　NとOのポイント欄には月数を入れてください。</t>
    <rPh sb="10" eb="11">
      <t>ラン</t>
    </rPh>
    <rPh sb="13" eb="15">
      <t>ツキスウ</t>
    </rPh>
    <rPh sb="16" eb="17">
      <t>イ</t>
    </rPh>
    <phoneticPr fontId="1"/>
  </si>
  <si>
    <t>投与終了時</t>
    <rPh sb="0" eb="2">
      <t>トウヨ</t>
    </rPh>
    <rPh sb="2" eb="4">
      <t>シュウリョウ</t>
    </rPh>
    <rPh sb="4" eb="5">
      <t>ジ</t>
    </rPh>
    <phoneticPr fontId="1"/>
  </si>
  <si>
    <t>治験薬初回投与達成時</t>
    <rPh sb="0" eb="3">
      <t>チケンヤク</t>
    </rPh>
    <rPh sb="3" eb="5">
      <t>ショカイ</t>
    </rPh>
    <rPh sb="5" eb="7">
      <t>トウヨ</t>
    </rPh>
    <rPh sb="7" eb="9">
      <t>タッセイ</t>
    </rPh>
    <rPh sb="9" eb="10">
      <t>ジ</t>
    </rPh>
    <phoneticPr fontId="1"/>
  </si>
  <si>
    <t>治験薬投与期間の1/2を目安</t>
    <rPh sb="0" eb="3">
      <t>チケンヤク</t>
    </rPh>
    <rPh sb="3" eb="5">
      <t>トウヨ</t>
    </rPh>
    <rPh sb="5" eb="7">
      <t>キカン</t>
    </rPh>
    <rPh sb="12" eb="14">
      <t>メヤス</t>
    </rPh>
    <phoneticPr fontId="1"/>
  </si>
  <si>
    <t>治験薬投与期間の3/4を目安</t>
    <rPh sb="0" eb="3">
      <t>チケンヤク</t>
    </rPh>
    <rPh sb="3" eb="5">
      <t>トウヨ</t>
    </rPh>
    <rPh sb="5" eb="7">
      <t>キカン</t>
    </rPh>
    <rPh sb="12" eb="14">
      <t>メヤス</t>
    </rPh>
    <phoneticPr fontId="1"/>
  </si>
  <si>
    <t>治験薬投与終了判断日</t>
    <rPh sb="0" eb="3">
      <t>チケンヤク</t>
    </rPh>
    <rPh sb="3" eb="5">
      <t>トウヨ</t>
    </rPh>
    <rPh sb="5" eb="7">
      <t>シュウリョウ</t>
    </rPh>
    <rPh sb="7" eb="9">
      <t>ハンダン</t>
    </rPh>
    <rPh sb="9" eb="10">
      <t>ヒ</t>
    </rPh>
    <phoneticPr fontId="1"/>
  </si>
  <si>
    <t>設定Visit</t>
    <phoneticPr fontId="1"/>
  </si>
  <si>
    <t>《契約締結時請求費用》</t>
    <rPh sb="1" eb="3">
      <t>ケイヤク</t>
    </rPh>
    <rPh sb="3" eb="5">
      <t>テイケツ</t>
    </rPh>
    <rPh sb="5" eb="6">
      <t>ジ</t>
    </rPh>
    <rPh sb="6" eb="8">
      <t>セイキュウ</t>
    </rPh>
    <rPh sb="8" eb="10">
      <t>ヒヨウ</t>
    </rPh>
    <phoneticPr fontId="1"/>
  </si>
  <si>
    <t>①IRB費用</t>
    <rPh sb="4" eb="6">
      <t>ヒヨウ</t>
    </rPh>
    <phoneticPr fontId="1"/>
  </si>
  <si>
    <t>③治験薬管理費用</t>
    <rPh sb="1" eb="3">
      <t>チケン</t>
    </rPh>
    <rPh sb="3" eb="4">
      <t>ヤク</t>
    </rPh>
    <rPh sb="4" eb="6">
      <t>カンリ</t>
    </rPh>
    <rPh sb="6" eb="8">
      <t>ヒヨウ</t>
    </rPh>
    <phoneticPr fontId="1"/>
  </si>
  <si>
    <t>④治験関連システム利用料</t>
    <rPh sb="1" eb="3">
      <t>チケン</t>
    </rPh>
    <rPh sb="3" eb="5">
      <t>カンレン</t>
    </rPh>
    <rPh sb="9" eb="12">
      <t>リヨウリョウ</t>
    </rPh>
    <phoneticPr fontId="1"/>
  </si>
  <si>
    <t>初回審査に要する費用</t>
    <rPh sb="0" eb="4">
      <t>ショカイシンサ</t>
    </rPh>
    <rPh sb="5" eb="6">
      <t>ヨウ</t>
    </rPh>
    <rPh sb="8" eb="10">
      <t>ヒヨウ</t>
    </rPh>
    <phoneticPr fontId="1"/>
  </si>
  <si>
    <t>治験を開始するための準備に要する費用</t>
    <rPh sb="0" eb="2">
      <t>チケン</t>
    </rPh>
    <rPh sb="3" eb="5">
      <t>カイシ</t>
    </rPh>
    <rPh sb="10" eb="12">
      <t>ジュンビ</t>
    </rPh>
    <rPh sb="13" eb="14">
      <t>ヨウ</t>
    </rPh>
    <rPh sb="16" eb="18">
      <t>ヒヨウ</t>
    </rPh>
    <phoneticPr fontId="1"/>
  </si>
  <si>
    <t>①～④の合計の30%</t>
    <rPh sb="4" eb="6">
      <t>ゴウケイ</t>
    </rPh>
    <phoneticPr fontId="1"/>
  </si>
  <si>
    <t>①～④の合計の30%</t>
    <phoneticPr fontId="1"/>
  </si>
  <si>
    <t>文書管理システム等利用料</t>
    <rPh sb="0" eb="4">
      <t>ブンショカンリ</t>
    </rPh>
    <rPh sb="8" eb="9">
      <t>トウ</t>
    </rPh>
    <rPh sb="9" eb="12">
      <t>リヨウリョウ</t>
    </rPh>
    <phoneticPr fontId="1"/>
  </si>
  <si>
    <t>《症例実施費用》</t>
    <rPh sb="7" eb="8">
      <t>ニュウヒ</t>
    </rPh>
    <phoneticPr fontId="1"/>
  </si>
  <si>
    <t>金額（税抜）</t>
    <rPh sb="0" eb="2">
      <t>キンガク</t>
    </rPh>
    <rPh sb="3" eb="4">
      <t>ゼイ</t>
    </rPh>
    <rPh sb="4" eb="5">
      <t>ヌ</t>
    </rPh>
    <phoneticPr fontId="1"/>
  </si>
  <si>
    <t>《症例実施費用　マイルストーン確認用紙》</t>
    <phoneticPr fontId="1"/>
  </si>
  <si>
    <t>《治験関連システム利用料（毎年4月に請求）》</t>
    <rPh sb="1" eb="3">
      <t>チケン</t>
    </rPh>
    <rPh sb="3" eb="5">
      <t>カンレン</t>
    </rPh>
    <rPh sb="9" eb="12">
      <t>リヨウリョウ</t>
    </rPh>
    <rPh sb="13" eb="15">
      <t>マイトシ</t>
    </rPh>
    <rPh sb="16" eb="17">
      <t>ガツ</t>
    </rPh>
    <rPh sb="18" eb="20">
      <t>セイキュウ</t>
    </rPh>
    <phoneticPr fontId="1"/>
  </si>
  <si>
    <t>①治験関連システム利用料</t>
    <rPh sb="1" eb="3">
      <t>チケン</t>
    </rPh>
    <rPh sb="3" eb="5">
      <t>カンレン</t>
    </rPh>
    <rPh sb="9" eb="11">
      <t>リヨウ</t>
    </rPh>
    <rPh sb="11" eb="12">
      <t>リョウ</t>
    </rPh>
    <phoneticPr fontId="1"/>
  </si>
  <si>
    <t>文書管理システム等利用料</t>
    <rPh sb="0" eb="2">
      <t>ブンショ</t>
    </rPh>
    <rPh sb="2" eb="4">
      <t>カンリ</t>
    </rPh>
    <rPh sb="8" eb="9">
      <t>トウ</t>
    </rPh>
    <rPh sb="9" eb="12">
      <t>リヨウリョウ</t>
    </rPh>
    <phoneticPr fontId="1"/>
  </si>
  <si>
    <t>《継続審査時費用（毎年4月に請求）》</t>
    <rPh sb="1" eb="3">
      <t>ケイゾク</t>
    </rPh>
    <rPh sb="3" eb="5">
      <t>シンサ</t>
    </rPh>
    <rPh sb="5" eb="6">
      <t>ジ</t>
    </rPh>
    <rPh sb="6" eb="8">
      <t>ヒヨウ</t>
    </rPh>
    <phoneticPr fontId="1"/>
  </si>
  <si>
    <t>①IRB費用、②事前準備費用、③症例実施費用、④治験薬管理費用、⑤管理費</t>
    <rPh sb="4" eb="6">
      <t>ヒヨウ</t>
    </rPh>
    <rPh sb="12" eb="14">
      <t>ヒヨウ</t>
    </rPh>
    <rPh sb="33" eb="35">
      <t>カンリ</t>
    </rPh>
    <rPh sb="35" eb="36">
      <t>ヒ</t>
    </rPh>
    <phoneticPr fontId="1"/>
  </si>
  <si>
    <t>施設管理費</t>
    <rPh sb="0" eb="2">
      <t>シセツ</t>
    </rPh>
    <rPh sb="2" eb="5">
      <t>カンリヒ</t>
    </rPh>
    <phoneticPr fontId="1"/>
  </si>
  <si>
    <t>IRB費用</t>
    <rPh sb="3" eb="5">
      <t>ヒヨウ</t>
    </rPh>
    <phoneticPr fontId="1"/>
  </si>
  <si>
    <t>宮城県立がんセンターでは企業治験実施にかかる経費を以下のとおり定めます</t>
    <rPh sb="0" eb="4">
      <t>ミヤギケンリツ</t>
    </rPh>
    <rPh sb="12" eb="14">
      <t>キギョウ</t>
    </rPh>
    <rPh sb="14" eb="16">
      <t>チケン</t>
    </rPh>
    <rPh sb="16" eb="18">
      <t>ジッシ</t>
    </rPh>
    <rPh sb="22" eb="24">
      <t>ケイヒ</t>
    </rPh>
    <rPh sb="25" eb="27">
      <t>イカ</t>
    </rPh>
    <rPh sb="31" eb="32">
      <t>サダ</t>
    </rPh>
    <phoneticPr fontId="1"/>
  </si>
  <si>
    <t>宮城県立がんセンター受託研究審査委員会の審査に要する費用。
外部委員の謝金費用を含みます。</t>
    <rPh sb="0" eb="2">
      <t>ミヤギ</t>
    </rPh>
    <rPh sb="2" eb="4">
      <t>ケンリツ</t>
    </rPh>
    <rPh sb="10" eb="12">
      <t>ジュタク</t>
    </rPh>
    <rPh sb="12" eb="14">
      <t>ケンキュウ</t>
    </rPh>
    <rPh sb="14" eb="16">
      <t>シンサ</t>
    </rPh>
    <rPh sb="16" eb="19">
      <t>イインカイ</t>
    </rPh>
    <rPh sb="20" eb="22">
      <t>シンサ</t>
    </rPh>
    <rPh sb="23" eb="24">
      <t>ヨウ</t>
    </rPh>
    <rPh sb="26" eb="28">
      <t>ヒヨウ</t>
    </rPh>
    <rPh sb="30" eb="32">
      <t>ガイブ</t>
    </rPh>
    <rPh sb="32" eb="34">
      <t>イイン</t>
    </rPh>
    <rPh sb="35" eb="37">
      <t>シャキン</t>
    </rPh>
    <rPh sb="37" eb="39">
      <t>ヒヨウ</t>
    </rPh>
    <rPh sb="40" eb="41">
      <t>フク</t>
    </rPh>
    <phoneticPr fontId="1"/>
  </si>
  <si>
    <t>治験関連システム利用料</t>
    <rPh sb="0" eb="2">
      <t>チケン</t>
    </rPh>
    <rPh sb="2" eb="4">
      <t>カンレン</t>
    </rPh>
    <rPh sb="8" eb="11">
      <t>リヨウリョウ</t>
    </rPh>
    <phoneticPr fontId="1"/>
  </si>
  <si>
    <t>初回審査に要する費用　200,000円</t>
    <rPh sb="0" eb="2">
      <t>ショカイ</t>
    </rPh>
    <rPh sb="2" eb="4">
      <t>シンサ</t>
    </rPh>
    <rPh sb="5" eb="6">
      <t>ヨウ</t>
    </rPh>
    <rPh sb="8" eb="10">
      <t>ヒヨウ</t>
    </rPh>
    <rPh sb="18" eb="19">
      <t>エン</t>
    </rPh>
    <phoneticPr fontId="1"/>
  </si>
  <si>
    <t>治験を開始するための準備に要する費用　240,000円</t>
    <rPh sb="26" eb="27">
      <t>エン</t>
    </rPh>
    <phoneticPr fontId="1"/>
  </si>
  <si>
    <t>《症例実施費用》</t>
    <rPh sb="1" eb="3">
      <t>ショウレイ</t>
    </rPh>
    <rPh sb="3" eb="5">
      <t>ジッシ</t>
    </rPh>
    <rPh sb="5" eb="7">
      <t>ヒヨウ</t>
    </rPh>
    <phoneticPr fontId="1"/>
  </si>
  <si>
    <t>管理費</t>
    <rPh sb="0" eb="3">
      <t>カンリヒ</t>
    </rPh>
    <phoneticPr fontId="1"/>
  </si>
  <si>
    <t>上記①の30%</t>
    <rPh sb="0" eb="2">
      <t>ジョウキ</t>
    </rPh>
    <phoneticPr fontId="1"/>
  </si>
  <si>
    <t>・IRB審査等経費は初回審査時は100,000円、継続審査費用は55,000円とします。</t>
    <rPh sb="4" eb="6">
      <t>シンサ</t>
    </rPh>
    <rPh sb="6" eb="7">
      <t>トウ</t>
    </rPh>
    <rPh sb="7" eb="9">
      <t>ケイヒ</t>
    </rPh>
    <rPh sb="10" eb="12">
      <t>ショカイ</t>
    </rPh>
    <rPh sb="12" eb="14">
      <t>シンサ</t>
    </rPh>
    <rPh sb="14" eb="15">
      <t>ジ</t>
    </rPh>
    <rPh sb="23" eb="24">
      <t>エン</t>
    </rPh>
    <rPh sb="25" eb="27">
      <t>ケイゾク</t>
    </rPh>
    <rPh sb="27" eb="29">
      <t>シンサ</t>
    </rPh>
    <rPh sb="29" eb="31">
      <t>ヒヨウ</t>
    </rPh>
    <rPh sb="38" eb="39">
      <t>エン</t>
    </rPh>
    <phoneticPr fontId="1"/>
  </si>
  <si>
    <t>電話対応の場合13,000円/回、カルテからの調査の場合6,500円/回を実績毎に
請求</t>
    <phoneticPr fontId="1"/>
  </si>
  <si>
    <t>文書管理システム等利用料　130,000円</t>
    <rPh sb="20" eb="21">
      <t>エン</t>
    </rPh>
    <phoneticPr fontId="1"/>
  </si>
  <si>
    <t>研究費ポイント表から1症例あたりの研究費を算出します。
内訳は研究経費、院内CRC経費、人件費からなります。</t>
    <rPh sb="0" eb="3">
      <t>ケンキュウヒ</t>
    </rPh>
    <rPh sb="7" eb="8">
      <t>ヒョウ</t>
    </rPh>
    <rPh sb="11" eb="13">
      <t>ショウレイ</t>
    </rPh>
    <rPh sb="17" eb="20">
      <t>ケンキュウヒ</t>
    </rPh>
    <rPh sb="21" eb="23">
      <t>サンシュツ</t>
    </rPh>
    <rPh sb="28" eb="30">
      <t>ウチワケ</t>
    </rPh>
    <rPh sb="31" eb="33">
      <t>ケンキュウ</t>
    </rPh>
    <rPh sb="33" eb="35">
      <t>ケイヒ</t>
    </rPh>
    <rPh sb="36" eb="38">
      <t>インナイ</t>
    </rPh>
    <rPh sb="41" eb="43">
      <t>ケイヒ</t>
    </rPh>
    <rPh sb="44" eb="47">
      <t>ジンケンヒ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</si>
</sst>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quot;例&quot;"/>
  </numFmts>
  <fonts count="25">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4"/>
      <name val="ＭＳ ゴシック"/>
      <family val="3"/>
      <charset val="128"/>
    </font>
    <font>
      <sz val="10"/>
      <name val="ＭＳ 明朝"/>
      <family val="1"/>
      <charset val="128"/>
    </font>
    <font>
      <sz val="11"/>
      <name val="ＭＳ 明朝"/>
      <family val="1"/>
      <charset val="128"/>
    </font>
    <font>
      <sz val="10"/>
      <name val="ＭＳ Ｐゴシック"/>
      <family val="3"/>
      <charset val="128"/>
    </font>
    <font>
      <sz val="9"/>
      <name val="ＭＳ Ｐゴシック"/>
      <family val="3"/>
      <charset val="128"/>
    </font>
    <font>
      <sz val="11"/>
      <color indexed="10"/>
      <name val="ＭＳ Ｐゴシック"/>
      <family val="3"/>
      <charset val="128"/>
    </font>
    <font>
      <b/>
      <sz val="10"/>
      <name val="ＭＳ 明朝"/>
      <family val="1"/>
      <charset val="128"/>
    </font>
    <font>
      <sz val="10"/>
      <color indexed="10"/>
      <name val="ＭＳ 明朝"/>
      <family val="1"/>
      <charset val="128"/>
    </font>
    <font>
      <sz val="10"/>
      <color theme="1" tint="4.9989318521683403E-2"/>
      <name val="ＭＳ 明朝"/>
      <family val="1"/>
      <charset val="128"/>
    </font>
    <font>
      <sz val="11"/>
      <name val="游ゴシック"/>
      <family val="3"/>
      <charset val="128"/>
    </font>
    <font>
      <sz val="10"/>
      <name val="游ゴシック"/>
      <family val="3"/>
      <charset val="128"/>
    </font>
    <font>
      <sz val="14"/>
      <name val="游ゴシック"/>
      <family val="3"/>
      <charset val="128"/>
    </font>
    <font>
      <sz val="8"/>
      <name val="游ゴシック"/>
      <family val="3"/>
      <charset val="128"/>
    </font>
    <font>
      <b/>
      <sz val="10"/>
      <name val="游ゴシック"/>
      <family val="3"/>
      <charset val="128"/>
    </font>
    <font>
      <sz val="10"/>
      <color theme="1"/>
      <name val="游ゴシック"/>
      <family val="3"/>
      <charset val="128"/>
    </font>
    <font>
      <sz val="8"/>
      <name val="ＭＳ ゴシック"/>
      <family val="3"/>
      <charset val="128"/>
    </font>
    <font>
      <sz val="9"/>
      <color indexed="81"/>
      <name val="MS P ゴシック"/>
      <family val="3"/>
      <charset val="128"/>
    </font>
    <font>
      <b/>
      <sz val="9"/>
      <color indexed="81"/>
      <name val="MS P ゴシック"/>
      <family val="3"/>
      <charset val="128"/>
    </font>
    <font>
      <b/>
      <sz val="10"/>
      <name val="ＭＳ Ｐゴシック"/>
      <family val="3"/>
      <charset val="128"/>
    </font>
    <font>
      <sz val="10"/>
      <color rgb="FFFF0000"/>
      <name val="游ゴシック"/>
      <family val="3"/>
      <charset val="128"/>
    </font>
  </fonts>
  <fills count="7">
    <fill>
      <patternFill patternType="none"/>
    </fill>
    <fill>
      <patternFill patternType="gray125"/>
    </fill>
    <fill>
      <patternFill patternType="solid">
        <fgColor indexed="6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9" tint="0.39997558519241921"/>
        <bgColor indexed="64"/>
      </patternFill>
    </fill>
  </fills>
  <borders count="70">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style="medium">
        <color indexed="64"/>
      </right>
      <top/>
      <bottom/>
      <diagonal style="thin">
        <color indexed="64"/>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diagonalDown="1">
      <left/>
      <right style="medium">
        <color indexed="64"/>
      </right>
      <top/>
      <bottom/>
      <diagonal style="thin">
        <color indexed="64"/>
      </diagonal>
    </border>
    <border diagonalDown="1">
      <left/>
      <right style="medium">
        <color indexed="64"/>
      </right>
      <top/>
      <bottom style="thin">
        <color indexed="64"/>
      </bottom>
      <diagonal style="thin">
        <color indexed="64"/>
      </diagonal>
    </border>
    <border>
      <left style="medium">
        <color indexed="64"/>
      </left>
      <right/>
      <top/>
      <bottom style="thin">
        <color indexed="64"/>
      </bottom>
      <diagonal/>
    </border>
    <border diagonalDown="1">
      <left/>
      <right/>
      <top/>
      <bottom/>
      <diagonal style="thin">
        <color indexed="64"/>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style="medium">
        <color indexed="64"/>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bottom/>
      <diagonal/>
    </border>
    <border>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1">
    <xf numFmtId="0" fontId="0" fillId="0" borderId="0"/>
  </cellStyleXfs>
  <cellXfs count="368">
    <xf numFmtId="0" fontId="0" fillId="0" borderId="0" xfId="0"/>
    <xf numFmtId="0" fontId="2" fillId="0" borderId="0" xfId="0" applyFont="1"/>
    <xf numFmtId="0" fontId="6" fillId="0" borderId="1" xfId="0" applyFont="1" applyBorder="1" applyAlignment="1">
      <alignment horizontal="left" vertical="center" wrapText="1"/>
    </xf>
    <xf numFmtId="0" fontId="3" fillId="0" borderId="4" xfId="0" applyFont="1" applyBorder="1" applyAlignment="1">
      <alignment horizontal="center" vertical="center" wrapText="1"/>
    </xf>
    <xf numFmtId="0" fontId="0" fillId="0" borderId="0" xfId="0" applyAlignment="1">
      <alignment vertical="center"/>
    </xf>
    <xf numFmtId="0" fontId="3" fillId="0" borderId="5" xfId="0" applyFont="1" applyBorder="1" applyAlignment="1">
      <alignment vertical="center" wrapText="1"/>
    </xf>
    <xf numFmtId="0" fontId="4" fillId="0" borderId="5" xfId="0" applyFont="1" applyFill="1" applyBorder="1" applyAlignment="1">
      <alignment horizontal="left" vertical="center" wrapText="1"/>
    </xf>
    <xf numFmtId="0" fontId="7" fillId="0" borderId="6" xfId="0" applyFont="1" applyFill="1" applyBorder="1" applyAlignment="1">
      <alignment horizontal="center" vertical="center"/>
    </xf>
    <xf numFmtId="0" fontId="0" fillId="0" borderId="0" xfId="0" applyFill="1" applyAlignment="1">
      <alignment vertical="center"/>
    </xf>
    <xf numFmtId="0" fontId="0" fillId="0" borderId="0" xfId="0" applyFill="1"/>
    <xf numFmtId="0" fontId="4" fillId="0" borderId="2" xfId="0" applyFont="1" applyFill="1" applyBorder="1" applyAlignment="1">
      <alignment horizontal="left" vertical="center" wrapText="1"/>
    </xf>
    <xf numFmtId="0" fontId="9" fillId="0" borderId="0" xfId="0" applyFont="1" applyAlignment="1">
      <alignment vertical="center"/>
    </xf>
    <xf numFmtId="0" fontId="6" fillId="0" borderId="0" xfId="0" applyFont="1" applyBorder="1" applyAlignment="1">
      <alignment horizontal="left" wrapText="1"/>
    </xf>
    <xf numFmtId="0" fontId="3" fillId="0" borderId="3" xfId="0" applyFont="1" applyBorder="1" applyAlignment="1">
      <alignment vertical="center" wrapText="1"/>
    </xf>
    <xf numFmtId="0" fontId="0" fillId="0" borderId="0" xfId="0" applyAlignment="1"/>
    <xf numFmtId="0" fontId="4" fillId="0" borderId="7" xfId="0" applyFont="1" applyFill="1" applyBorder="1" applyAlignment="1" applyProtection="1">
      <alignment horizontal="center" vertical="center" wrapText="1"/>
    </xf>
    <xf numFmtId="0" fontId="7" fillId="0"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10"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1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0" xfId="0" applyFont="1" applyFill="1" applyBorder="1" applyAlignment="1" applyProtection="1">
      <alignment horizontal="center" vertical="center" wrapText="1"/>
    </xf>
    <xf numFmtId="0" fontId="4" fillId="0" borderId="10" xfId="0" applyFont="1" applyFill="1" applyBorder="1" applyAlignment="1" applyProtection="1">
      <alignment horizontal="left" vertical="center" wrapText="1"/>
    </xf>
    <xf numFmtId="0" fontId="4" fillId="0" borderId="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3" borderId="17" xfId="0" applyFont="1" applyFill="1" applyBorder="1" applyAlignment="1">
      <alignment horizontal="center" vertical="center" wrapText="1"/>
    </xf>
    <xf numFmtId="0" fontId="4" fillId="0" borderId="18" xfId="0" applyFont="1" applyFill="1" applyBorder="1" applyAlignment="1" applyProtection="1">
      <alignment horizontal="center" vertical="center" wrapText="1"/>
    </xf>
    <xf numFmtId="0" fontId="7" fillId="3" borderId="19" xfId="0" applyFont="1" applyFill="1" applyBorder="1" applyAlignment="1">
      <alignment horizontal="center" vertical="center"/>
    </xf>
    <xf numFmtId="0" fontId="7" fillId="0"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22" xfId="0" applyFont="1" applyFill="1" applyBorder="1" applyAlignment="1" applyProtection="1">
      <alignment horizontal="center" vertical="center"/>
    </xf>
    <xf numFmtId="0" fontId="4" fillId="3" borderId="16" xfId="0" applyFont="1" applyFill="1" applyBorder="1" applyAlignment="1">
      <alignment horizontal="center" vertical="center"/>
    </xf>
    <xf numFmtId="0" fontId="4" fillId="0" borderId="23" xfId="0" applyFont="1" applyFill="1" applyBorder="1" applyAlignment="1" applyProtection="1">
      <alignment horizontal="center" vertical="center"/>
    </xf>
    <xf numFmtId="0" fontId="4" fillId="3" borderId="24" xfId="0" applyFont="1" applyFill="1" applyBorder="1" applyAlignment="1">
      <alignment horizontal="center" vertical="center"/>
    </xf>
    <xf numFmtId="0" fontId="4" fillId="0" borderId="25" xfId="0" applyFont="1" applyFill="1" applyBorder="1" applyAlignment="1" applyProtection="1">
      <alignment horizontal="center" vertical="center"/>
    </xf>
    <xf numFmtId="0" fontId="0" fillId="0" borderId="26" xfId="0" applyBorder="1" applyAlignment="1">
      <alignment horizontal="left" vertical="center" wrapText="1"/>
    </xf>
    <xf numFmtId="0" fontId="4" fillId="3" borderId="27" xfId="0" applyFont="1" applyFill="1" applyBorder="1" applyAlignment="1">
      <alignment horizontal="center" vertical="center" wrapText="1"/>
    </xf>
    <xf numFmtId="0" fontId="4" fillId="0" borderId="28" xfId="0" applyFont="1" applyFill="1" applyBorder="1" applyAlignment="1" applyProtection="1">
      <alignment horizontal="center" vertical="center" wrapText="1"/>
    </xf>
    <xf numFmtId="0" fontId="4" fillId="0" borderId="18" xfId="0" applyFont="1" applyFill="1" applyBorder="1" applyAlignment="1" applyProtection="1">
      <alignment horizontal="left" vertical="center" wrapText="1"/>
    </xf>
    <xf numFmtId="0" fontId="3" fillId="0" borderId="8" xfId="0" applyFont="1" applyBorder="1" applyAlignment="1">
      <alignment horizontal="center" vertical="center"/>
    </xf>
    <xf numFmtId="0" fontId="6" fillId="0" borderId="6" xfId="0" applyFont="1" applyBorder="1" applyAlignment="1">
      <alignment horizontal="center" vertical="center"/>
    </xf>
    <xf numFmtId="0" fontId="6" fillId="2" borderId="6"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3" borderId="9" xfId="0" applyFont="1" applyFill="1" applyBorder="1" applyAlignment="1">
      <alignment horizontal="center" vertical="center"/>
    </xf>
    <xf numFmtId="0" fontId="3" fillId="0" borderId="10" xfId="0" applyFont="1" applyBorder="1" applyAlignment="1">
      <alignment horizontal="center" vertical="center"/>
    </xf>
    <xf numFmtId="0" fontId="3" fillId="3" borderId="16" xfId="0" applyFont="1" applyFill="1" applyBorder="1" applyAlignment="1">
      <alignment vertical="center" wrapText="1"/>
    </xf>
    <xf numFmtId="0" fontId="3" fillId="3" borderId="29" xfId="0" applyFont="1" applyFill="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3" borderId="29"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0" borderId="17" xfId="0" applyFont="1" applyBorder="1" applyAlignment="1">
      <alignment horizontal="center" vertical="center"/>
    </xf>
    <xf numFmtId="0" fontId="6" fillId="0" borderId="30" xfId="0" applyFont="1" applyBorder="1" applyAlignment="1">
      <alignment horizontal="center" vertical="center"/>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6" fillId="0" borderId="6" xfId="0" applyFont="1" applyBorder="1" applyAlignment="1">
      <alignment horizontal="center" vertical="center" wrapText="1"/>
    </xf>
    <xf numFmtId="0" fontId="3" fillId="2" borderId="7"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2" xfId="0" applyFont="1" applyFill="1" applyBorder="1" applyAlignment="1">
      <alignment vertical="center" wrapText="1"/>
    </xf>
    <xf numFmtId="0" fontId="3" fillId="0" borderId="5" xfId="0" applyFont="1" applyFill="1" applyBorder="1" applyAlignment="1">
      <alignment vertical="center" wrapText="1"/>
    </xf>
    <xf numFmtId="0" fontId="7" fillId="0" borderId="23" xfId="0" applyFont="1" applyFill="1" applyBorder="1" applyAlignment="1" applyProtection="1">
      <alignment horizontal="right" vertical="center" wrapText="1"/>
    </xf>
    <xf numFmtId="0" fontId="7" fillId="0" borderId="23" xfId="0" applyFont="1" applyFill="1" applyBorder="1" applyAlignment="1" applyProtection="1">
      <alignment horizontal="right" vertical="center"/>
    </xf>
    <xf numFmtId="0" fontId="7" fillId="0" borderId="7" xfId="0" applyFont="1" applyBorder="1" applyAlignment="1" applyProtection="1">
      <alignment horizontal="right" vertical="center"/>
      <protection hidden="1"/>
    </xf>
    <xf numFmtId="0" fontId="7" fillId="0" borderId="23" xfId="0" applyFont="1" applyBorder="1" applyAlignment="1" applyProtection="1">
      <alignment horizontal="right" vertical="center"/>
      <protection locked="0"/>
    </xf>
    <xf numFmtId="0" fontId="7" fillId="2" borderId="7" xfId="0" applyFont="1" applyFill="1" applyBorder="1" applyAlignment="1" applyProtection="1">
      <alignment horizontal="right" vertical="center"/>
      <protection locked="0"/>
    </xf>
    <xf numFmtId="0" fontId="7" fillId="0" borderId="23" xfId="0" applyFont="1" applyFill="1" applyBorder="1" applyAlignment="1" applyProtection="1">
      <alignment horizontal="right" vertical="center" wrapText="1"/>
      <protection locked="0"/>
    </xf>
    <xf numFmtId="0" fontId="7" fillId="0" borderId="7" xfId="0" applyFont="1" applyBorder="1" applyAlignment="1" applyProtection="1">
      <alignment horizontal="right" vertical="center"/>
      <protection locked="0"/>
    </xf>
    <xf numFmtId="0" fontId="7" fillId="0" borderId="10" xfId="0" applyFont="1" applyBorder="1" applyAlignment="1" applyProtection="1">
      <alignment horizontal="right" vertical="center"/>
      <protection hidden="1"/>
    </xf>
    <xf numFmtId="0" fontId="7" fillId="0" borderId="0" xfId="0" applyFont="1" applyAlignment="1">
      <alignment vertical="center"/>
    </xf>
    <xf numFmtId="0" fontId="7" fillId="0" borderId="0" xfId="0" applyFont="1" applyBorder="1" applyAlignment="1">
      <alignment vertical="center"/>
    </xf>
    <xf numFmtId="0" fontId="6" fillId="0" borderId="0" xfId="0" applyFont="1" applyAlignment="1">
      <alignment vertical="center"/>
    </xf>
    <xf numFmtId="0" fontId="0" fillId="0" borderId="0" xfId="0" applyAlignment="1">
      <alignment vertical="center" wrapText="1"/>
    </xf>
    <xf numFmtId="0" fontId="9" fillId="0" borderId="29" xfId="0" applyFont="1" applyFill="1" applyBorder="1" applyAlignment="1">
      <alignment horizontal="center" vertical="center"/>
    </xf>
    <xf numFmtId="0" fontId="9" fillId="0" borderId="34" xfId="0" applyFont="1" applyFill="1" applyBorder="1" applyAlignment="1">
      <alignment horizontal="left" vertical="center" wrapText="1"/>
    </xf>
    <xf numFmtId="0" fontId="0" fillId="0" borderId="35"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0" borderId="11" xfId="0" applyFont="1" applyFill="1" applyBorder="1" applyAlignment="1" applyProtection="1">
      <alignment horizontal="center" vertical="center" wrapText="1"/>
    </xf>
    <xf numFmtId="0" fontId="9" fillId="3" borderId="13" xfId="0" applyFont="1" applyFill="1" applyBorder="1" applyAlignment="1">
      <alignment horizontal="center" vertical="center" wrapText="1"/>
    </xf>
    <xf numFmtId="0" fontId="9" fillId="0" borderId="12" xfId="0" applyFont="1" applyFill="1" applyBorder="1" applyAlignment="1" applyProtection="1">
      <alignment horizontal="center" vertical="center" wrapText="1"/>
    </xf>
    <xf numFmtId="0" fontId="0" fillId="0" borderId="36" xfId="0" applyFont="1" applyFill="1" applyBorder="1" applyAlignment="1" applyProtection="1">
      <alignment horizontal="right" vertical="center" wrapText="1"/>
    </xf>
    <xf numFmtId="0" fontId="6" fillId="0" borderId="0" xfId="0" applyFont="1" applyBorder="1" applyAlignment="1">
      <alignment horizontal="left" vertical="center"/>
    </xf>
    <xf numFmtId="0" fontId="6" fillId="0" borderId="5" xfId="0" applyFont="1" applyFill="1" applyBorder="1" applyAlignment="1">
      <alignment horizontal="left" vertical="center" wrapText="1"/>
    </xf>
    <xf numFmtId="0" fontId="6" fillId="0" borderId="40" xfId="0" applyFont="1" applyBorder="1" applyAlignment="1">
      <alignment horizontal="left"/>
    </xf>
    <xf numFmtId="0" fontId="6" fillId="0" borderId="19" xfId="0" applyFont="1" applyBorder="1" applyAlignment="1">
      <alignment horizontal="left"/>
    </xf>
    <xf numFmtId="0" fontId="6" fillId="0" borderId="41" xfId="0" applyFont="1" applyBorder="1" applyAlignment="1">
      <alignment horizontal="left"/>
    </xf>
    <xf numFmtId="0" fontId="6" fillId="0" borderId="42" xfId="0" applyFont="1" applyBorder="1" applyAlignment="1">
      <alignment horizontal="left"/>
    </xf>
    <xf numFmtId="0" fontId="6" fillId="0" borderId="5" xfId="0" applyFont="1" applyBorder="1" applyAlignment="1">
      <alignment horizontal="center" vertical="center"/>
    </xf>
    <xf numFmtId="0" fontId="7" fillId="0" borderId="0" xfId="0" applyFont="1" applyAlignment="1"/>
    <xf numFmtId="0" fontId="7" fillId="0" borderId="0" xfId="0" applyFont="1"/>
    <xf numFmtId="0" fontId="6" fillId="0" borderId="5" xfId="0" applyFont="1" applyBorder="1" applyAlignment="1">
      <alignment vertical="center" wrapText="1"/>
    </xf>
    <xf numFmtId="0" fontId="11" fillId="0" borderId="0" xfId="0" applyFont="1" applyBorder="1" applyAlignment="1">
      <alignment vertical="center"/>
    </xf>
    <xf numFmtId="0" fontId="6" fillId="0" borderId="5" xfId="0" applyFont="1" applyFill="1" applyBorder="1" applyAlignment="1">
      <alignment vertical="center" wrapText="1"/>
    </xf>
    <xf numFmtId="0" fontId="11" fillId="0" borderId="0" xfId="0" applyFont="1" applyBorder="1" applyAlignment="1">
      <alignment horizontal="left" vertical="center"/>
    </xf>
    <xf numFmtId="0" fontId="6" fillId="0" borderId="5" xfId="0" applyFont="1" applyBorder="1" applyAlignment="1">
      <alignment horizontal="left" vertical="center" wrapText="1"/>
    </xf>
    <xf numFmtId="0" fontId="7" fillId="0" borderId="0" xfId="0" applyFont="1" applyAlignment="1">
      <alignment wrapText="1"/>
    </xf>
    <xf numFmtId="0" fontId="7" fillId="0" borderId="0" xfId="0" applyFont="1" applyBorder="1" applyAlignment="1">
      <alignment horizontal="left" vertical="center" wrapText="1"/>
    </xf>
    <xf numFmtId="0" fontId="6" fillId="0" borderId="6" xfId="0" applyFont="1" applyBorder="1" applyAlignment="1">
      <alignment horizontal="right" vertical="center"/>
    </xf>
    <xf numFmtId="0" fontId="6" fillId="0" borderId="42" xfId="0" applyFont="1" applyBorder="1" applyAlignment="1">
      <alignment horizontal="left" vertical="center" wrapText="1"/>
    </xf>
    <xf numFmtId="0" fontId="11" fillId="0" borderId="0" xfId="0" applyFont="1"/>
    <xf numFmtId="0" fontId="6" fillId="0" borderId="0" xfId="0" applyFont="1"/>
    <xf numFmtId="0" fontId="6" fillId="0" borderId="40" xfId="0" applyFont="1" applyBorder="1" applyAlignment="1">
      <alignment vertical="center"/>
    </xf>
    <xf numFmtId="0" fontId="6" fillId="0" borderId="42" xfId="0" applyFont="1" applyBorder="1" applyAlignment="1">
      <alignment vertical="center" wrapText="1"/>
    </xf>
    <xf numFmtId="0" fontId="6" fillId="0" borderId="42" xfId="0" applyFont="1" applyBorder="1" applyAlignment="1">
      <alignment vertical="center"/>
    </xf>
    <xf numFmtId="0" fontId="6" fillId="0" borderId="19" xfId="0" applyFont="1" applyBorder="1" applyAlignment="1">
      <alignment vertical="center"/>
    </xf>
    <xf numFmtId="0" fontId="6" fillId="0" borderId="41" xfId="0" applyFont="1" applyBorder="1" applyAlignment="1">
      <alignment vertical="center"/>
    </xf>
    <xf numFmtId="0" fontId="6" fillId="0" borderId="19" xfId="0" applyFont="1" applyBorder="1" applyAlignment="1">
      <alignment vertical="center" wrapText="1"/>
    </xf>
    <xf numFmtId="0" fontId="6" fillId="0" borderId="0" xfId="0" applyFont="1" applyBorder="1"/>
    <xf numFmtId="0" fontId="6" fillId="0" borderId="5" xfId="0" applyFont="1" applyFill="1" applyBorder="1" applyAlignment="1">
      <alignment horizontal="center" vertical="center"/>
    </xf>
    <xf numFmtId="0" fontId="6" fillId="0" borderId="5" xfId="0" applyFont="1" applyBorder="1" applyAlignment="1">
      <alignment wrapText="1"/>
    </xf>
    <xf numFmtId="0" fontId="6" fillId="0" borderId="5" xfId="0" applyFont="1" applyBorder="1"/>
    <xf numFmtId="0" fontId="6" fillId="0" borderId="5" xfId="0" applyFont="1" applyBorder="1" applyAlignment="1">
      <alignment vertical="center"/>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Fill="1" applyBorder="1" applyAlignment="1">
      <alignment horizontal="right" vertical="center" wrapText="1"/>
    </xf>
    <xf numFmtId="0" fontId="6" fillId="0" borderId="6" xfId="0" applyFont="1" applyFill="1" applyBorder="1" applyAlignment="1">
      <alignment horizontal="right" vertical="center"/>
    </xf>
    <xf numFmtId="0" fontId="6" fillId="0" borderId="43" xfId="0" applyFont="1" applyFill="1" applyBorder="1" applyAlignment="1">
      <alignment horizontal="right" vertical="center" wrapText="1"/>
    </xf>
    <xf numFmtId="0" fontId="6" fillId="0" borderId="30" xfId="0" applyFont="1" applyFill="1" applyBorder="1" applyAlignment="1">
      <alignment horizontal="right" vertical="center"/>
    </xf>
    <xf numFmtId="0" fontId="6" fillId="0" borderId="20" xfId="0" applyFont="1" applyBorder="1" applyAlignment="1">
      <alignment horizontal="right" vertical="center"/>
    </xf>
    <xf numFmtId="0" fontId="6" fillId="0" borderId="43" xfId="0" applyFont="1" applyBorder="1" applyAlignment="1">
      <alignment horizontal="right" vertical="center"/>
    </xf>
    <xf numFmtId="0" fontId="6" fillId="0" borderId="30" xfId="0" applyFont="1" applyBorder="1" applyAlignment="1">
      <alignment horizontal="right" vertical="center"/>
    </xf>
    <xf numFmtId="0" fontId="6" fillId="0" borderId="30" xfId="0" applyFont="1" applyBorder="1" applyAlignment="1">
      <alignment horizontal="right"/>
    </xf>
    <xf numFmtId="0" fontId="6" fillId="0" borderId="20" xfId="0" applyFont="1" applyBorder="1" applyAlignment="1">
      <alignment horizontal="right" vertical="center" wrapText="1"/>
    </xf>
    <xf numFmtId="0" fontId="6" fillId="0" borderId="6" xfId="0" applyFont="1" applyBorder="1" applyAlignment="1">
      <alignment horizontal="right" vertical="center" wrapText="1"/>
    </xf>
    <xf numFmtId="0" fontId="6" fillId="0" borderId="30" xfId="0" applyFont="1" applyBorder="1" applyAlignment="1">
      <alignment horizontal="right" vertical="center" wrapText="1"/>
    </xf>
    <xf numFmtId="0" fontId="6" fillId="0" borderId="5" xfId="0" applyFont="1" applyBorder="1" applyAlignment="1">
      <alignment horizontal="left" wrapText="1"/>
    </xf>
    <xf numFmtId="0" fontId="6" fillId="0" borderId="5" xfId="0" applyFont="1" applyBorder="1" applyAlignment="1">
      <alignment horizontal="left"/>
    </xf>
    <xf numFmtId="0" fontId="3" fillId="0" borderId="14" xfId="0" applyFont="1" applyFill="1" applyBorder="1" applyAlignment="1">
      <alignment horizontal="center" vertical="center"/>
    </xf>
    <xf numFmtId="0" fontId="13" fillId="0" borderId="5" xfId="0" applyFont="1" applyFill="1" applyBorder="1" applyAlignment="1">
      <alignment vertical="center" wrapText="1"/>
    </xf>
    <xf numFmtId="0" fontId="14" fillId="0" borderId="0" xfId="0" applyFont="1" applyAlignment="1">
      <alignment vertical="center"/>
    </xf>
    <xf numFmtId="0" fontId="15" fillId="0" borderId="5" xfId="0" applyFont="1" applyBorder="1" applyAlignment="1">
      <alignment horizontal="center" vertical="center"/>
    </xf>
    <xf numFmtId="0" fontId="15" fillId="0" borderId="42" xfId="0" applyFont="1" applyBorder="1" applyAlignment="1" applyProtection="1">
      <alignment vertical="center"/>
      <protection locked="0"/>
    </xf>
    <xf numFmtId="0" fontId="15" fillId="0" borderId="5" xfId="0" applyFont="1" applyBorder="1" applyAlignment="1" applyProtection="1">
      <alignment horizontal="left" vertical="center" wrapText="1"/>
      <protection locked="0"/>
    </xf>
    <xf numFmtId="0" fontId="15" fillId="0" borderId="6" xfId="0" applyFont="1" applyBorder="1" applyAlignment="1">
      <alignment horizontal="left" vertical="center"/>
    </xf>
    <xf numFmtId="178" fontId="15" fillId="0" borderId="6" xfId="0" applyNumberFormat="1" applyFont="1" applyBorder="1" applyAlignment="1" applyProtection="1">
      <alignment horizontal="center" vertical="center"/>
      <protection locked="0"/>
    </xf>
    <xf numFmtId="0" fontId="15" fillId="0" borderId="3"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5" xfId="0" applyFont="1" applyBorder="1" applyAlignment="1">
      <alignment horizontal="left" vertical="center" wrapText="1"/>
    </xf>
    <xf numFmtId="0" fontId="15" fillId="0" borderId="5" xfId="0" applyFont="1" applyBorder="1" applyAlignment="1">
      <alignment horizontal="center" vertical="center" wrapText="1"/>
    </xf>
    <xf numFmtId="0" fontId="17" fillId="0" borderId="0" xfId="0" applyFont="1" applyBorder="1" applyAlignment="1">
      <alignment horizontal="left" vertical="center" wrapText="1"/>
    </xf>
    <xf numFmtId="0" fontId="17" fillId="0" borderId="0" xfId="0" applyFont="1" applyBorder="1" applyAlignment="1">
      <alignment vertical="center" wrapText="1"/>
    </xf>
    <xf numFmtId="0" fontId="18" fillId="0" borderId="0" xfId="0" applyFont="1" applyBorder="1" applyAlignment="1">
      <alignment vertical="center"/>
    </xf>
    <xf numFmtId="0" fontId="14" fillId="0" borderId="0" xfId="0" applyFont="1" applyBorder="1" applyAlignment="1">
      <alignment vertical="center" wrapText="1"/>
    </xf>
    <xf numFmtId="0" fontId="15" fillId="0" borderId="5" xfId="0" applyFont="1" applyFill="1" applyBorder="1" applyAlignment="1">
      <alignment vertical="center" wrapText="1"/>
    </xf>
    <xf numFmtId="0" fontId="15" fillId="0" borderId="1" xfId="0" applyFont="1" applyFill="1" applyBorder="1" applyAlignment="1">
      <alignment vertical="center" wrapText="1"/>
    </xf>
    <xf numFmtId="0" fontId="15" fillId="0" borderId="3" xfId="0" applyFont="1" applyFill="1" applyBorder="1" applyAlignment="1">
      <alignment horizontal="left" vertical="center"/>
    </xf>
    <xf numFmtId="0" fontId="15" fillId="0" borderId="33" xfId="0" applyFont="1" applyFill="1" applyBorder="1" applyAlignment="1">
      <alignment horizontal="left" vertical="center"/>
    </xf>
    <xf numFmtId="0" fontId="15" fillId="0" borderId="33" xfId="0" applyFont="1" applyFill="1" applyBorder="1" applyAlignment="1">
      <alignment horizontal="left" vertical="center" wrapText="1"/>
    </xf>
    <xf numFmtId="0" fontId="15" fillId="0" borderId="20" xfId="0" applyFont="1" applyFill="1" applyBorder="1" applyAlignment="1">
      <alignment vertical="center" wrapText="1"/>
    </xf>
    <xf numFmtId="0" fontId="15" fillId="0" borderId="20" xfId="0" applyFont="1" applyFill="1" applyBorder="1" applyAlignment="1">
      <alignment vertical="center"/>
    </xf>
    <xf numFmtId="0" fontId="15" fillId="0" borderId="6" xfId="0" applyFont="1" applyFill="1" applyBorder="1" applyAlignment="1">
      <alignment horizontal="left" vertical="center"/>
    </xf>
    <xf numFmtId="0" fontId="15" fillId="0" borderId="1" xfId="0" applyFont="1" applyFill="1" applyBorder="1" applyAlignment="1">
      <alignment horizontal="left" vertical="center" wrapText="1"/>
    </xf>
    <xf numFmtId="0" fontId="15" fillId="0" borderId="0" xfId="0" applyFont="1" applyBorder="1" applyAlignment="1">
      <alignment vertical="center" wrapText="1"/>
    </xf>
    <xf numFmtId="0" fontId="18"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left" vertical="center" wrapText="1"/>
    </xf>
    <xf numFmtId="177" fontId="14" fillId="0" borderId="33" xfId="0" applyNumberFormat="1" applyFont="1" applyBorder="1" applyAlignment="1" applyProtection="1">
      <alignment vertical="center" wrapText="1"/>
      <protection locked="0"/>
    </xf>
    <xf numFmtId="0" fontId="15" fillId="0" borderId="6" xfId="0" applyFont="1" applyBorder="1" applyAlignment="1">
      <alignment vertical="center" wrapText="1"/>
    </xf>
    <xf numFmtId="0" fontId="19" fillId="0" borderId="6" xfId="0" applyFont="1" applyBorder="1" applyAlignment="1">
      <alignment vertical="center"/>
    </xf>
    <xf numFmtId="0" fontId="19" fillId="0" borderId="1" xfId="0" applyFont="1" applyBorder="1" applyAlignment="1">
      <alignment vertical="center" wrapText="1"/>
    </xf>
    <xf numFmtId="0" fontId="15" fillId="0" borderId="20" xfId="0" applyFont="1" applyBorder="1" applyAlignment="1">
      <alignment vertical="center" wrapText="1"/>
    </xf>
    <xf numFmtId="0" fontId="15" fillId="0" borderId="37" xfId="0" applyFont="1" applyFill="1" applyBorder="1" applyAlignment="1">
      <alignment vertical="center" wrapText="1"/>
    </xf>
    <xf numFmtId="0" fontId="15" fillId="0" borderId="40" xfId="0" applyFont="1" applyFill="1" applyBorder="1" applyAlignment="1">
      <alignment vertical="center" wrapText="1"/>
    </xf>
    <xf numFmtId="0" fontId="15" fillId="0" borderId="43" xfId="0" applyFont="1" applyFill="1" applyBorder="1" applyAlignment="1">
      <alignment vertical="center" wrapText="1"/>
    </xf>
    <xf numFmtId="0" fontId="15" fillId="0" borderId="30" xfId="0" applyFont="1" applyFill="1" applyBorder="1" applyAlignment="1">
      <alignment vertical="center"/>
    </xf>
    <xf numFmtId="0" fontId="15" fillId="0" borderId="33" xfId="0" applyFont="1" applyFill="1" applyBorder="1" applyAlignment="1">
      <alignment vertical="center" wrapText="1"/>
    </xf>
    <xf numFmtId="0" fontId="15" fillId="0" borderId="6" xfId="0" applyFont="1" applyFill="1" applyBorder="1" applyAlignment="1">
      <alignment vertical="center"/>
    </xf>
    <xf numFmtId="0" fontId="14" fillId="0" borderId="0" xfId="0" applyFont="1" applyBorder="1" applyAlignment="1">
      <alignment horizontal="left" vertical="center" wrapText="1"/>
    </xf>
    <xf numFmtId="0" fontId="14" fillId="0" borderId="0" xfId="0" applyFont="1" applyBorder="1" applyAlignment="1">
      <alignment horizontal="center" vertical="center"/>
    </xf>
    <xf numFmtId="177" fontId="14" fillId="0" borderId="0" xfId="0" applyNumberFormat="1" applyFont="1" applyBorder="1" applyAlignment="1">
      <alignment vertical="center" wrapText="1"/>
    </xf>
    <xf numFmtId="0" fontId="18" fillId="0" borderId="0" xfId="0" applyFont="1" applyBorder="1" applyAlignment="1">
      <alignment horizontal="left" vertical="center" wrapText="1"/>
    </xf>
    <xf numFmtId="0" fontId="15" fillId="0" borderId="1" xfId="0" applyFont="1" applyBorder="1" applyAlignment="1">
      <alignment horizontal="left" vertical="center"/>
    </xf>
    <xf numFmtId="0" fontId="15" fillId="0" borderId="3" xfId="0" applyFont="1" applyBorder="1" applyAlignment="1">
      <alignment horizontal="left" vertical="center" wrapText="1"/>
    </xf>
    <xf numFmtId="0" fontId="15" fillId="0" borderId="33" xfId="0" applyFont="1" applyBorder="1" applyAlignment="1">
      <alignment horizontal="left" vertical="center" wrapText="1"/>
    </xf>
    <xf numFmtId="0" fontId="15" fillId="0" borderId="2" xfId="0" applyFont="1" applyBorder="1" applyAlignment="1">
      <alignment horizontal="left" vertical="center" wrapText="1"/>
    </xf>
    <xf numFmtId="0" fontId="15" fillId="0" borderId="37" xfId="0" applyFont="1" applyBorder="1" applyAlignment="1">
      <alignment horizontal="left" vertical="center" wrapText="1"/>
    </xf>
    <xf numFmtId="0" fontId="15" fillId="0" borderId="5" xfId="0" applyFont="1" applyFill="1" applyBorder="1" applyAlignment="1">
      <alignment horizontal="left" vertical="center"/>
    </xf>
    <xf numFmtId="0" fontId="15" fillId="0" borderId="1" xfId="0" applyFont="1" applyFill="1" applyBorder="1" applyAlignment="1">
      <alignment horizontal="left" vertical="center"/>
    </xf>
    <xf numFmtId="0" fontId="15" fillId="0" borderId="0" xfId="0" applyFont="1" applyBorder="1" applyAlignment="1">
      <alignment horizontal="right" vertical="center" wrapText="1"/>
    </xf>
    <xf numFmtId="0" fontId="15" fillId="0" borderId="0" xfId="0" applyFont="1" applyAlignment="1">
      <alignment vertical="center"/>
    </xf>
    <xf numFmtId="0" fontId="15" fillId="0" borderId="0" xfId="0" applyFont="1" applyAlignment="1">
      <alignment vertical="center" wrapText="1"/>
    </xf>
    <xf numFmtId="0" fontId="15" fillId="0" borderId="6"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6" xfId="0" applyFont="1" applyBorder="1" applyAlignment="1">
      <alignment horizontal="center" vertical="center"/>
    </xf>
    <xf numFmtId="0" fontId="15" fillId="0" borderId="0" xfId="0" applyFont="1" applyFill="1" applyBorder="1" applyAlignment="1">
      <alignment vertical="center" wrapText="1"/>
    </xf>
    <xf numFmtId="0" fontId="15" fillId="0" borderId="0" xfId="0" applyFont="1" applyBorder="1" applyAlignment="1">
      <alignment vertical="center"/>
    </xf>
    <xf numFmtId="0" fontId="20" fillId="0" borderId="11" xfId="0" applyFont="1" applyBorder="1" applyAlignment="1">
      <alignment horizontal="center" vertical="center" wrapText="1" shrinkToFit="1"/>
    </xf>
    <xf numFmtId="177" fontId="15" fillId="0" borderId="5" xfId="0" applyNumberFormat="1" applyFont="1" applyBorder="1" applyAlignment="1">
      <alignment horizontal="right" vertical="center" wrapText="1"/>
    </xf>
    <xf numFmtId="177" fontId="15" fillId="0" borderId="69" xfId="0" applyNumberFormat="1" applyFont="1" applyBorder="1" applyAlignment="1">
      <alignment horizontal="right" vertical="center" wrapText="1"/>
    </xf>
    <xf numFmtId="177" fontId="15" fillId="0" borderId="68" xfId="0" applyNumberFormat="1" applyFont="1" applyBorder="1" applyAlignment="1">
      <alignment horizontal="right" vertical="center" wrapText="1"/>
    </xf>
    <xf numFmtId="0" fontId="15" fillId="0" borderId="6" xfId="0" applyFont="1" applyBorder="1" applyAlignment="1" applyProtection="1">
      <alignment vertical="center"/>
      <protection locked="0"/>
    </xf>
    <xf numFmtId="0" fontId="15" fillId="0" borderId="2" xfId="0" applyFont="1" applyBorder="1" applyAlignment="1">
      <alignment horizontal="center" vertical="center"/>
    </xf>
    <xf numFmtId="0" fontId="6" fillId="0" borderId="0" xfId="0" applyFont="1" applyBorder="1" applyAlignment="1">
      <alignment horizontal="left" vertical="center" wrapText="1"/>
    </xf>
    <xf numFmtId="0" fontId="15" fillId="0" borderId="1" xfId="0" applyFont="1" applyFill="1" applyBorder="1" applyAlignment="1">
      <alignment vertical="center"/>
    </xf>
    <xf numFmtId="0" fontId="15" fillId="0" borderId="6" xfId="0" applyFont="1" applyFill="1" applyBorder="1" applyAlignment="1">
      <alignment vertical="center" wrapText="1"/>
    </xf>
    <xf numFmtId="0" fontId="15" fillId="5" borderId="4"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0" borderId="42" xfId="0" applyFont="1" applyFill="1" applyBorder="1" applyAlignment="1">
      <alignment vertical="center" wrapText="1"/>
    </xf>
    <xf numFmtId="177" fontId="15" fillId="0" borderId="5" xfId="0" applyNumberFormat="1" applyFont="1" applyFill="1" applyBorder="1" applyAlignment="1" applyProtection="1">
      <alignment vertical="center" wrapText="1"/>
      <protection locked="0"/>
    </xf>
    <xf numFmtId="177" fontId="15" fillId="0" borderId="3" xfId="0" applyNumberFormat="1" applyFont="1" applyFill="1" applyBorder="1" applyAlignment="1" applyProtection="1">
      <alignment horizontal="right" vertical="center" wrapText="1"/>
      <protection locked="0"/>
    </xf>
    <xf numFmtId="177" fontId="15" fillId="0" borderId="42" xfId="0" applyNumberFormat="1" applyFont="1" applyFill="1" applyBorder="1" applyAlignment="1" applyProtection="1">
      <alignment horizontal="right" vertical="center" wrapText="1"/>
      <protection locked="0"/>
    </xf>
    <xf numFmtId="177" fontId="15" fillId="0" borderId="5" xfId="0" applyNumberFormat="1" applyFont="1" applyFill="1" applyBorder="1" applyAlignment="1">
      <alignment vertical="center" wrapText="1"/>
    </xf>
    <xf numFmtId="177" fontId="15" fillId="0" borderId="38" xfId="0" applyNumberFormat="1" applyFont="1" applyFill="1" applyBorder="1" applyAlignment="1" applyProtection="1">
      <alignment horizontal="right" vertical="center" wrapText="1"/>
      <protection locked="0"/>
    </xf>
    <xf numFmtId="177" fontId="15" fillId="5" borderId="39" xfId="0" applyNumberFormat="1" applyFont="1" applyFill="1" applyBorder="1" applyAlignment="1" applyProtection="1">
      <alignment horizontal="right" vertical="center" wrapText="1"/>
      <protection locked="0"/>
    </xf>
    <xf numFmtId="0" fontId="19" fillId="0" borderId="42" xfId="0" applyFont="1" applyBorder="1" applyAlignment="1">
      <alignment vertical="center" wrapText="1"/>
    </xf>
    <xf numFmtId="177" fontId="15" fillId="0" borderId="5" xfId="0" applyNumberFormat="1" applyFont="1" applyBorder="1" applyAlignment="1" applyProtection="1">
      <alignment vertical="center" wrapText="1"/>
      <protection hidden="1"/>
    </xf>
    <xf numFmtId="0" fontId="15" fillId="0" borderId="40" xfId="0" applyFont="1" applyBorder="1" applyAlignment="1">
      <alignment vertical="center" wrapText="1"/>
    </xf>
    <xf numFmtId="177" fontId="15" fillId="0" borderId="3" xfId="0" applyNumberFormat="1" applyFont="1" applyBorder="1" applyAlignment="1">
      <alignment vertical="center" wrapText="1"/>
    </xf>
    <xf numFmtId="177" fontId="15" fillId="0" borderId="2" xfId="0" applyNumberFormat="1" applyFont="1" applyFill="1" applyBorder="1" applyAlignment="1">
      <alignment vertical="center" wrapText="1"/>
    </xf>
    <xf numFmtId="0" fontId="15" fillId="0" borderId="41" xfId="0" applyFont="1" applyFill="1" applyBorder="1" applyAlignment="1">
      <alignment vertical="center" wrapText="1"/>
    </xf>
    <xf numFmtId="177" fontId="15" fillId="0" borderId="3" xfId="0" applyNumberFormat="1" applyFont="1" applyFill="1" applyBorder="1" applyAlignment="1">
      <alignment vertical="center" wrapText="1"/>
    </xf>
    <xf numFmtId="0" fontId="15" fillId="0" borderId="1" xfId="0" applyFont="1" applyBorder="1" applyAlignment="1">
      <alignment vertical="center" wrapText="1"/>
    </xf>
    <xf numFmtId="177" fontId="15" fillId="0" borderId="2" xfId="0" applyNumberFormat="1" applyFont="1" applyBorder="1" applyAlignment="1">
      <alignment vertical="center" wrapText="1"/>
    </xf>
    <xf numFmtId="177" fontId="15" fillId="4" borderId="39" xfId="0" applyNumberFormat="1" applyFont="1" applyFill="1" applyBorder="1" applyAlignment="1">
      <alignment vertical="center" wrapText="1"/>
    </xf>
    <xf numFmtId="0" fontId="15" fillId="0" borderId="0" xfId="0" applyFont="1" applyBorder="1" applyAlignment="1">
      <alignment horizontal="center" vertical="center"/>
    </xf>
    <xf numFmtId="0" fontId="15" fillId="0" borderId="1" xfId="0" applyFont="1" applyBorder="1" applyAlignment="1">
      <alignment horizontal="left" vertical="center" wrapText="1"/>
    </xf>
    <xf numFmtId="0" fontId="15" fillId="0" borderId="42" xfId="0" applyFont="1" applyBorder="1" applyAlignment="1">
      <alignment horizontal="center" vertical="center"/>
    </xf>
    <xf numFmtId="0" fontId="15" fillId="0" borderId="33" xfId="0" applyFont="1" applyBorder="1" applyAlignment="1">
      <alignment horizontal="center" vertical="center"/>
    </xf>
    <xf numFmtId="177" fontId="15" fillId="0" borderId="0" xfId="0" applyNumberFormat="1" applyFont="1" applyBorder="1" applyAlignment="1">
      <alignment vertical="center" wrapText="1"/>
    </xf>
    <xf numFmtId="0" fontId="15" fillId="0" borderId="37" xfId="0" applyFont="1" applyBorder="1" applyAlignment="1">
      <alignment horizontal="center" vertical="center"/>
    </xf>
    <xf numFmtId="177" fontId="15" fillId="0" borderId="2" xfId="0" applyNumberFormat="1" applyFont="1" applyFill="1" applyBorder="1" applyAlignment="1" applyProtection="1">
      <alignment horizontal="right" vertical="center" wrapText="1"/>
      <protection locked="0"/>
    </xf>
    <xf numFmtId="0" fontId="15" fillId="5" borderId="13" xfId="0" applyFont="1" applyFill="1" applyBorder="1" applyAlignment="1">
      <alignment horizontal="center" vertical="center" wrapText="1"/>
    </xf>
    <xf numFmtId="177" fontId="15" fillId="5" borderId="12" xfId="0" applyNumberFormat="1" applyFont="1" applyFill="1" applyBorder="1" applyAlignment="1">
      <alignment vertical="center" wrapText="1"/>
    </xf>
    <xf numFmtId="177" fontId="15" fillId="0" borderId="0" xfId="0" applyNumberFormat="1" applyFont="1" applyFill="1" applyBorder="1" applyAlignment="1">
      <alignment vertical="center" wrapText="1"/>
    </xf>
    <xf numFmtId="0" fontId="15" fillId="0" borderId="1" xfId="0" applyFont="1" applyBorder="1" applyAlignment="1">
      <alignment vertical="center"/>
    </xf>
    <xf numFmtId="3" fontId="15" fillId="0" borderId="5" xfId="0" applyNumberFormat="1" applyFont="1" applyBorder="1" applyAlignment="1">
      <alignment vertical="center"/>
    </xf>
    <xf numFmtId="0" fontId="15" fillId="6" borderId="13" xfId="0" applyFont="1" applyFill="1" applyBorder="1" applyAlignment="1">
      <alignment horizontal="center" vertical="center" wrapText="1"/>
    </xf>
    <xf numFmtId="3" fontId="15" fillId="6" borderId="12" xfId="0" applyNumberFormat="1" applyFont="1" applyFill="1" applyBorder="1" applyAlignment="1">
      <alignment vertical="center"/>
    </xf>
    <xf numFmtId="49" fontId="15" fillId="0" borderId="2" xfId="0" applyNumberFormat="1" applyFont="1" applyBorder="1" applyAlignment="1">
      <alignment horizontal="center" vertical="center" wrapText="1"/>
    </xf>
    <xf numFmtId="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9" fontId="15" fillId="0" borderId="5"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9" fontId="15" fillId="0" borderId="3" xfId="0" applyNumberFormat="1" applyFont="1" applyBorder="1" applyAlignment="1">
      <alignment horizontal="center" vertical="center" wrapText="1"/>
    </xf>
    <xf numFmtId="9" fontId="15" fillId="0" borderId="5" xfId="0" applyNumberFormat="1" applyFont="1" applyBorder="1" applyAlignment="1">
      <alignment horizontal="center" vertical="center"/>
    </xf>
    <xf numFmtId="0" fontId="15" fillId="0" borderId="42" xfId="0" applyFont="1" applyBorder="1" applyAlignment="1">
      <alignment horizontal="left" vertical="center" wrapText="1"/>
    </xf>
    <xf numFmtId="9" fontId="15" fillId="0" borderId="38" xfId="0" applyNumberFormat="1" applyFont="1" applyBorder="1" applyAlignment="1">
      <alignment horizontal="center" vertical="center"/>
    </xf>
    <xf numFmtId="9" fontId="15" fillId="0" borderId="3" xfId="0" applyNumberFormat="1" applyFont="1" applyBorder="1" applyAlignment="1">
      <alignment horizontal="center" vertical="center"/>
    </xf>
    <xf numFmtId="0" fontId="24" fillId="0" borderId="0" xfId="0" applyFont="1" applyBorder="1" applyAlignment="1">
      <alignment horizontal="left" vertical="center"/>
    </xf>
    <xf numFmtId="177" fontId="15" fillId="0" borderId="0" xfId="0" applyNumberFormat="1" applyFont="1" applyBorder="1" applyAlignment="1">
      <alignment horizontal="right" vertical="center" wrapText="1"/>
    </xf>
    <xf numFmtId="177" fontId="15" fillId="0" borderId="2" xfId="0" applyNumberFormat="1" applyFont="1" applyBorder="1" applyAlignment="1">
      <alignment horizontal="center" vertical="center" wrapText="1"/>
    </xf>
    <xf numFmtId="177" fontId="15" fillId="0" borderId="5" xfId="0" applyNumberFormat="1" applyFont="1" applyBorder="1" applyAlignment="1">
      <alignment horizontal="center" vertical="center" wrapText="1"/>
    </xf>
    <xf numFmtId="0" fontId="15" fillId="0" borderId="37" xfId="0" applyFont="1" applyBorder="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6" xfId="0" applyFont="1" applyBorder="1" applyAlignment="1" applyProtection="1">
      <alignment vertical="center"/>
      <protection locked="0"/>
    </xf>
    <xf numFmtId="0" fontId="0" fillId="0" borderId="42" xfId="0" applyBorder="1" applyAlignment="1">
      <alignment vertical="center"/>
    </xf>
    <xf numFmtId="0" fontId="15" fillId="0" borderId="2" xfId="0" applyFont="1" applyBorder="1" applyAlignment="1">
      <alignment horizontal="center" vertical="center"/>
    </xf>
    <xf numFmtId="0" fontId="14" fillId="0" borderId="3" xfId="0" applyFont="1" applyBorder="1" applyAlignment="1">
      <alignment horizontal="center" vertical="center"/>
    </xf>
    <xf numFmtId="0" fontId="15" fillId="0" borderId="37" xfId="0" applyFont="1" applyBorder="1" applyAlignment="1">
      <alignment horizontal="right" vertical="center"/>
    </xf>
    <xf numFmtId="0" fontId="16" fillId="0" borderId="33" xfId="0" applyFont="1" applyBorder="1" applyAlignment="1">
      <alignment horizontal="center" vertical="center"/>
    </xf>
    <xf numFmtId="0" fontId="15" fillId="0" borderId="6" xfId="0" applyFont="1" applyBorder="1" applyAlignment="1" applyProtection="1">
      <alignment vertical="center" wrapText="1"/>
      <protection locked="0"/>
    </xf>
    <xf numFmtId="0" fontId="8" fillId="0" borderId="1" xfId="0" applyFont="1" applyBorder="1" applyAlignment="1">
      <alignment vertical="center" wrapText="1"/>
    </xf>
    <xf numFmtId="0" fontId="8" fillId="0" borderId="42" xfId="0" applyFont="1" applyBorder="1" applyAlignment="1">
      <alignment vertical="center" wrapText="1"/>
    </xf>
    <xf numFmtId="0" fontId="15" fillId="0" borderId="1" xfId="0" applyFont="1" applyBorder="1" applyAlignment="1">
      <alignment vertical="center"/>
    </xf>
    <xf numFmtId="0" fontId="15" fillId="0" borderId="42" xfId="0" applyFont="1" applyBorder="1" applyAlignment="1">
      <alignment vertical="center"/>
    </xf>
    <xf numFmtId="0" fontId="15" fillId="0" borderId="6" xfId="0" applyFont="1" applyBorder="1" applyAlignment="1">
      <alignment horizontal="left" vertical="center" wrapText="1"/>
    </xf>
    <xf numFmtId="0" fontId="8" fillId="0" borderId="1" xfId="0" applyFont="1" applyBorder="1" applyAlignment="1">
      <alignment horizontal="left" vertical="center" wrapText="1"/>
    </xf>
    <xf numFmtId="0" fontId="15" fillId="0" borderId="6" xfId="0" applyFont="1" applyBorder="1" applyAlignment="1">
      <alignment vertical="center" wrapText="1"/>
    </xf>
    <xf numFmtId="0" fontId="18" fillId="0" borderId="33" xfId="0" applyFont="1" applyBorder="1" applyAlignment="1">
      <alignment horizontal="left" vertical="center" wrapText="1"/>
    </xf>
    <xf numFmtId="0" fontId="23" fillId="0" borderId="33" xfId="0" applyFont="1" applyBorder="1" applyAlignment="1">
      <alignment horizontal="left" vertical="center" wrapText="1"/>
    </xf>
    <xf numFmtId="0" fontId="23" fillId="0" borderId="41" xfId="0" applyFont="1" applyBorder="1" applyAlignment="1">
      <alignment horizontal="left" vertical="center" wrapText="1"/>
    </xf>
    <xf numFmtId="0" fontId="3" fillId="0" borderId="0" xfId="0" applyFont="1" applyAlignment="1">
      <alignment horizontal="left" vertical="center" wrapText="1"/>
    </xf>
    <xf numFmtId="0" fontId="8" fillId="0" borderId="0" xfId="0" applyFont="1" applyAlignment="1">
      <alignment horizontal="left" vertical="center" wrapText="1"/>
    </xf>
    <xf numFmtId="0" fontId="8" fillId="0" borderId="46" xfId="0" applyFont="1" applyBorder="1" applyAlignment="1" applyProtection="1">
      <alignment horizontal="left" vertical="center" wrapText="1"/>
    </xf>
    <xf numFmtId="0" fontId="0" fillId="0" borderId="47" xfId="0" applyBorder="1" applyAlignment="1" applyProtection="1">
      <alignment vertical="center" wrapText="1"/>
    </xf>
    <xf numFmtId="0" fontId="0" fillId="0" borderId="39" xfId="0" applyBorder="1" applyAlignment="1" applyProtection="1">
      <alignment vertical="center" wrapText="1"/>
    </xf>
    <xf numFmtId="0" fontId="3" fillId="0" borderId="4" xfId="0" applyFont="1" applyBorder="1" applyAlignment="1">
      <alignment horizontal="center" vertical="center" wrapText="1"/>
    </xf>
    <xf numFmtId="0" fontId="8" fillId="0" borderId="4" xfId="0" applyFont="1" applyBorder="1" applyAlignment="1">
      <alignment horizontal="center" vertical="center" wrapText="1"/>
    </xf>
    <xf numFmtId="0" fontId="3" fillId="0" borderId="46" xfId="0" applyFont="1" applyBorder="1" applyAlignment="1" applyProtection="1">
      <alignment vertical="center" wrapText="1"/>
    </xf>
    <xf numFmtId="0" fontId="0" fillId="0" borderId="47" xfId="0" applyBorder="1" applyAlignment="1" applyProtection="1">
      <alignment wrapText="1"/>
    </xf>
    <xf numFmtId="0" fontId="0" fillId="0" borderId="39" xfId="0" applyBorder="1" applyAlignment="1" applyProtection="1">
      <alignment wrapText="1"/>
    </xf>
    <xf numFmtId="0" fontId="5" fillId="0" borderId="0" xfId="0" applyFont="1" applyAlignment="1">
      <alignment horizontal="center" vertical="center"/>
    </xf>
    <xf numFmtId="0" fontId="2" fillId="0" borderId="0" xfId="0" applyFont="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9" xfId="0" applyFont="1" applyBorder="1" applyAlignment="1">
      <alignment horizontal="center" vertical="center"/>
    </xf>
    <xf numFmtId="0" fontId="4" fillId="0" borderId="44" xfId="0" applyFont="1" applyBorder="1" applyAlignment="1">
      <alignment horizontal="center" vertical="center"/>
    </xf>
    <xf numFmtId="0" fontId="4" fillId="0" borderId="52" xfId="0" applyFont="1" applyBorder="1" applyAlignment="1">
      <alignment horizontal="center" vertical="center"/>
    </xf>
    <xf numFmtId="0" fontId="4" fillId="0" borderId="28"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46" xfId="0" applyFont="1" applyBorder="1" applyAlignment="1">
      <alignment horizontal="center" vertical="center" wrapText="1"/>
    </xf>
    <xf numFmtId="0" fontId="0" fillId="0" borderId="47" xfId="0" applyBorder="1" applyAlignment="1">
      <alignment vertical="center" wrapText="1"/>
    </xf>
    <xf numFmtId="0" fontId="0" fillId="0" borderId="39" xfId="0" applyBorder="1" applyAlignment="1">
      <alignment vertical="center" wrapText="1"/>
    </xf>
    <xf numFmtId="0" fontId="4" fillId="0" borderId="49" xfId="0" applyFont="1" applyBorder="1" applyAlignment="1">
      <alignment horizontal="center" vertical="center" wrapText="1"/>
    </xf>
    <xf numFmtId="0" fontId="0" fillId="0" borderId="53" xfId="0" applyBorder="1" applyAlignment="1">
      <alignment horizontal="center" vertical="center" wrapText="1"/>
    </xf>
    <xf numFmtId="0" fontId="4" fillId="0" borderId="53" xfId="0" applyFont="1" applyBorder="1" applyAlignment="1">
      <alignment horizontal="center" vertical="center"/>
    </xf>
    <xf numFmtId="0" fontId="4" fillId="0" borderId="45" xfId="0" applyFont="1" applyBorder="1" applyAlignment="1">
      <alignment horizontal="center" vertical="center"/>
    </xf>
    <xf numFmtId="0" fontId="4" fillId="0" borderId="44" xfId="0" applyFont="1" applyBorder="1" applyAlignment="1">
      <alignment horizontal="center" vertical="center" wrapText="1"/>
    </xf>
    <xf numFmtId="0" fontId="0" fillId="0" borderId="45" xfId="0" applyBorder="1" applyAlignment="1">
      <alignment horizontal="center" vertical="center" wrapText="1"/>
    </xf>
    <xf numFmtId="0" fontId="4" fillId="0" borderId="21" xfId="0" applyFont="1" applyFill="1" applyBorder="1" applyAlignment="1" applyProtection="1">
      <alignment horizontal="center" vertical="center" wrapText="1"/>
    </xf>
    <xf numFmtId="0" fontId="0" fillId="0" borderId="54" xfId="0" applyBorder="1" applyAlignment="1" applyProtection="1">
      <alignment horizontal="center" vertical="center" wrapText="1"/>
    </xf>
    <xf numFmtId="0" fontId="0" fillId="0" borderId="22" xfId="0" applyBorder="1" applyAlignment="1" applyProtection="1">
      <alignment horizontal="center" vertical="center" wrapText="1"/>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24" xfId="0" applyFont="1" applyFill="1" applyBorder="1" applyAlignment="1" applyProtection="1">
      <alignment horizontal="center" vertical="center" wrapText="1"/>
    </xf>
    <xf numFmtId="0" fontId="0" fillId="0" borderId="48" xfId="0" applyBorder="1" applyAlignment="1" applyProtection="1">
      <alignment horizontal="center" vertical="center" wrapText="1"/>
    </xf>
    <xf numFmtId="0" fontId="0" fillId="0" borderId="25" xfId="0" applyBorder="1" applyAlignment="1" applyProtection="1">
      <alignment horizontal="center" vertical="center" wrapText="1"/>
    </xf>
    <xf numFmtId="0" fontId="4" fillId="0" borderId="57" xfId="0" applyFont="1" applyBorder="1" applyAlignment="1">
      <alignment horizontal="center" vertical="center"/>
    </xf>
    <xf numFmtId="0" fontId="4" fillId="0" borderId="33" xfId="0" applyFont="1" applyBorder="1" applyAlignment="1">
      <alignment horizontal="center" vertical="center"/>
    </xf>
    <xf numFmtId="0" fontId="4" fillId="0" borderId="41" xfId="0" applyFont="1" applyBorder="1" applyAlignment="1">
      <alignment horizontal="center" vertical="center"/>
    </xf>
    <xf numFmtId="0" fontId="4" fillId="0" borderId="58" xfId="0" applyFont="1" applyFill="1" applyBorder="1" applyAlignment="1">
      <alignment horizontal="center" vertical="center" wrapText="1"/>
    </xf>
    <xf numFmtId="0" fontId="0" fillId="0" borderId="55" xfId="0" applyBorder="1" applyAlignment="1">
      <alignment horizontal="center" vertical="center" wrapText="1"/>
    </xf>
    <xf numFmtId="0" fontId="4" fillId="0" borderId="46" xfId="0" applyFont="1" applyFill="1" applyBorder="1" applyAlignment="1" applyProtection="1">
      <alignment horizontal="center" vertical="center" wrapText="1"/>
    </xf>
    <xf numFmtId="0" fontId="0" fillId="0" borderId="47" xfId="0" applyBorder="1" applyAlignment="1" applyProtection="1">
      <alignment horizontal="center" vertical="center" wrapText="1"/>
    </xf>
    <xf numFmtId="0" fontId="0" fillId="0" borderId="39" xfId="0" applyBorder="1" applyAlignment="1" applyProtection="1">
      <alignment horizontal="center" vertical="center"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39" xfId="0" applyBorder="1" applyAlignment="1">
      <alignment horizontal="left" vertical="top" wrapText="1"/>
    </xf>
    <xf numFmtId="0" fontId="4" fillId="0" borderId="58" xfId="0" applyFont="1" applyFill="1" applyBorder="1" applyAlignment="1">
      <alignment horizontal="left" vertical="center" wrapText="1"/>
    </xf>
    <xf numFmtId="0" fontId="0" fillId="0" borderId="55" xfId="0" applyBorder="1" applyAlignment="1">
      <alignment vertical="center" wrapText="1"/>
    </xf>
    <xf numFmtId="0" fontId="4" fillId="0" borderId="16"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23" xfId="0" applyBorder="1" applyAlignment="1" applyProtection="1">
      <alignment horizontal="center" vertical="center" wrapText="1"/>
    </xf>
    <xf numFmtId="0" fontId="4" fillId="0" borderId="24" xfId="0" applyFont="1" applyBorder="1" applyAlignment="1">
      <alignment horizontal="center" vertical="center" wrapText="1"/>
    </xf>
    <xf numFmtId="0" fontId="4" fillId="0" borderId="48" xfId="0" applyFont="1" applyBorder="1" applyAlignment="1">
      <alignment horizontal="center" vertical="center" wrapText="1"/>
    </xf>
    <xf numFmtId="0" fontId="0" fillId="0" borderId="59" xfId="0" applyBorder="1" applyAlignment="1">
      <alignment horizontal="center" vertical="center" wrapText="1"/>
    </xf>
    <xf numFmtId="176" fontId="7" fillId="0" borderId="60" xfId="0" applyNumberFormat="1" applyFont="1" applyBorder="1" applyAlignment="1" applyProtection="1">
      <alignment vertical="center"/>
      <protection hidden="1"/>
    </xf>
    <xf numFmtId="176" fontId="7" fillId="0" borderId="25" xfId="0" applyNumberFormat="1" applyFont="1" applyBorder="1" applyAlignment="1" applyProtection="1">
      <alignment vertical="center"/>
      <protection hidden="1"/>
    </xf>
    <xf numFmtId="0" fontId="0" fillId="0" borderId="0" xfId="0" applyAlignment="1">
      <alignment vertical="center" wrapText="1"/>
    </xf>
    <xf numFmtId="0" fontId="4" fillId="0" borderId="0" xfId="0" applyFont="1" applyBorder="1" applyAlignment="1">
      <alignment vertical="center"/>
    </xf>
    <xf numFmtId="0" fontId="6" fillId="0" borderId="0" xfId="0" applyFont="1" applyBorder="1" applyAlignment="1">
      <alignment horizontal="center" vertical="center" wrapText="1"/>
    </xf>
    <xf numFmtId="0" fontId="0" fillId="0" borderId="19" xfId="0" applyBorder="1" applyAlignment="1">
      <alignment horizontal="center" vertical="center" wrapText="1"/>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58"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19" xfId="0" applyFont="1" applyBorder="1" applyAlignment="1">
      <alignment horizontal="center" vertical="center"/>
    </xf>
    <xf numFmtId="0" fontId="3" fillId="0" borderId="4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51" xfId="0" applyBorder="1" applyAlignment="1">
      <alignment horizontal="center" vertical="center" wrapText="1"/>
    </xf>
    <xf numFmtId="0" fontId="0" fillId="0" borderId="66" xfId="0"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3" fillId="0" borderId="31" xfId="0" applyFont="1" applyBorder="1" applyAlignment="1">
      <alignment horizontal="center" vertical="center"/>
    </xf>
    <xf numFmtId="0" fontId="3" fillId="0" borderId="18" xfId="0" applyFont="1" applyBorder="1" applyAlignment="1">
      <alignment horizontal="center" vertical="center"/>
    </xf>
    <xf numFmtId="0" fontId="6" fillId="0" borderId="57" xfId="0" applyFont="1" applyBorder="1" applyAlignment="1">
      <alignment horizontal="center" vertical="center" wrapText="1"/>
    </xf>
    <xf numFmtId="0" fontId="0" fillId="0" borderId="36" xfId="0" applyBorder="1" applyAlignment="1">
      <alignment horizontal="center" vertical="center" wrapText="1"/>
    </xf>
    <xf numFmtId="0" fontId="3" fillId="0" borderId="24" xfId="0" applyFont="1" applyBorder="1" applyAlignment="1">
      <alignment horizontal="center" vertical="center"/>
    </xf>
    <xf numFmtId="0" fontId="3" fillId="0" borderId="48" xfId="0" applyFont="1" applyBorder="1" applyAlignment="1">
      <alignment horizontal="center" vertical="center"/>
    </xf>
    <xf numFmtId="0" fontId="3" fillId="0" borderId="67" xfId="0" applyFont="1" applyBorder="1" applyAlignment="1">
      <alignment horizontal="center" vertical="center"/>
    </xf>
    <xf numFmtId="0" fontId="3" fillId="0" borderId="59" xfId="0" applyFont="1" applyBorder="1" applyAlignment="1">
      <alignment horizontal="center" vertical="center"/>
    </xf>
    <xf numFmtId="0" fontId="3" fillId="0" borderId="58" xfId="0" applyFont="1" applyBorder="1" applyAlignment="1">
      <alignment horizontal="center" vertical="center" wrapText="1"/>
    </xf>
    <xf numFmtId="0" fontId="0" fillId="0" borderId="58" xfId="0" applyBorder="1" applyAlignment="1">
      <alignment horizontal="center" vertical="center" wrapText="1"/>
    </xf>
    <xf numFmtId="0" fontId="0" fillId="0" borderId="63" xfId="0" applyBorder="1" applyAlignment="1">
      <alignment horizontal="center" vertical="center" wrapText="1"/>
    </xf>
    <xf numFmtId="0" fontId="3" fillId="0" borderId="33" xfId="0" applyFont="1" applyBorder="1" applyAlignment="1">
      <alignment horizontal="center" vertical="center"/>
    </xf>
    <xf numFmtId="0" fontId="3" fillId="0" borderId="41" xfId="0" applyFont="1" applyBorder="1" applyAlignment="1">
      <alignment horizontal="center" vertical="center"/>
    </xf>
    <xf numFmtId="0" fontId="6" fillId="0" borderId="0" xfId="0" applyFont="1" applyAlignment="1">
      <alignment horizontal="left" wrapText="1"/>
    </xf>
    <xf numFmtId="0" fontId="6" fillId="0" borderId="0" xfId="0" applyFont="1" applyBorder="1" applyAlignment="1">
      <alignment horizontal="left" vertical="center" wrapText="1"/>
    </xf>
    <xf numFmtId="0" fontId="7"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90725-84CC-4FFE-A0A2-C05A0A6C6AA3}">
  <sheetPr>
    <tabColor rgb="FFC00000"/>
  </sheetPr>
  <dimension ref="A1:H73"/>
  <sheetViews>
    <sheetView tabSelected="1" topLeftCell="A4" workbookViewId="0">
      <selection activeCell="E32" sqref="E32"/>
    </sheetView>
  </sheetViews>
  <sheetFormatPr defaultColWidth="9" defaultRowHeight="13"/>
  <cols>
    <col min="1" max="1" width="16" style="76" customWidth="1"/>
    <col min="2" max="2" width="15.90625" style="76" customWidth="1"/>
    <col min="3" max="3" width="17.6328125" style="76" customWidth="1"/>
    <col min="4" max="4" width="15.90625" style="76" customWidth="1"/>
    <col min="5" max="5" width="17.453125" style="76" customWidth="1"/>
    <col min="6" max="6" width="15.90625" style="76" customWidth="1"/>
    <col min="7" max="7" width="16.08984375" style="76" bestFit="1" customWidth="1"/>
    <col min="8" max="8" width="18.26953125" style="76" customWidth="1"/>
    <col min="9" max="16384" width="9" style="76"/>
  </cols>
  <sheetData>
    <row r="1" spans="1:8" ht="14.25" customHeight="1">
      <c r="A1" s="137"/>
      <c r="B1" s="137"/>
      <c r="C1" s="137"/>
      <c r="D1" s="138" t="s">
        <v>160</v>
      </c>
      <c r="E1" s="254"/>
      <c r="F1" s="255"/>
      <c r="G1" s="77"/>
      <c r="H1" s="77"/>
    </row>
    <row r="2" spans="1:8" ht="14.25" customHeight="1">
      <c r="A2" s="137"/>
      <c r="B2" s="137"/>
      <c r="C2" s="137"/>
      <c r="D2" s="256" t="s">
        <v>5</v>
      </c>
      <c r="E2" s="199" t="s">
        <v>137</v>
      </c>
      <c r="F2" s="139"/>
      <c r="G2" s="77"/>
      <c r="H2" s="77"/>
    </row>
    <row r="3" spans="1:8" ht="14.25" customHeight="1">
      <c r="A3" s="137"/>
      <c r="B3" s="137"/>
      <c r="C3" s="137"/>
      <c r="D3" s="257"/>
      <c r="E3" s="199" t="s">
        <v>6</v>
      </c>
      <c r="F3" s="139"/>
      <c r="G3" s="77"/>
      <c r="H3" s="77"/>
    </row>
    <row r="4" spans="1:8" ht="22.5" customHeight="1">
      <c r="A4" s="137"/>
      <c r="B4" s="137"/>
      <c r="C4" s="137"/>
      <c r="D4" s="137"/>
      <c r="E4" s="258" t="s">
        <v>265</v>
      </c>
      <c r="F4" s="258"/>
    </row>
    <row r="5" spans="1:8" ht="22.5" customHeight="1">
      <c r="A5" s="259" t="s">
        <v>266</v>
      </c>
      <c r="B5" s="259"/>
      <c r="C5" s="259"/>
      <c r="D5" s="259"/>
      <c r="E5" s="259"/>
      <c r="F5" s="259"/>
    </row>
    <row r="6" spans="1:8" s="78" customFormat="1" ht="22.5" customHeight="1">
      <c r="A6" s="190" t="s">
        <v>0</v>
      </c>
      <c r="B6" s="260"/>
      <c r="C6" s="261"/>
      <c r="D6" s="262"/>
      <c r="E6" s="191" t="s">
        <v>276</v>
      </c>
      <c r="F6" s="140"/>
    </row>
    <row r="7" spans="1:8" s="78" customFormat="1" ht="50" customHeight="1">
      <c r="A7" s="147" t="s">
        <v>4</v>
      </c>
      <c r="B7" s="260"/>
      <c r="C7" s="263"/>
      <c r="D7" s="263"/>
      <c r="E7" s="263"/>
      <c r="F7" s="264"/>
    </row>
    <row r="8" spans="1:8" s="78" customFormat="1" ht="14.25" customHeight="1">
      <c r="A8" s="192" t="s">
        <v>136</v>
      </c>
      <c r="B8" s="142"/>
      <c r="C8" s="143" t="s">
        <v>1</v>
      </c>
      <c r="D8" s="144"/>
      <c r="E8" s="145" t="s">
        <v>2</v>
      </c>
      <c r="F8" s="145">
        <f>'医薬品治験 (ポイント表)'!J30</f>
        <v>0</v>
      </c>
    </row>
    <row r="9" spans="1:8" s="78" customFormat="1" ht="14.25" customHeight="1">
      <c r="A9" s="147" t="s">
        <v>172</v>
      </c>
      <c r="B9" s="147">
        <f>'医薬品治験 (ポイント表)'!J60</f>
        <v>0</v>
      </c>
      <c r="C9" s="147" t="s">
        <v>155</v>
      </c>
      <c r="D9" s="147">
        <f>'医薬品治験 (ポイント表)'!J58+'医薬品治験 (ポイント表)'!J59+'医薬品治験 (ポイント表)'!J51</f>
        <v>0</v>
      </c>
      <c r="E9" s="147" t="s">
        <v>156</v>
      </c>
      <c r="F9" s="147">
        <f>B9-D9</f>
        <v>0</v>
      </c>
    </row>
    <row r="10" spans="1:8" ht="17.25" customHeight="1">
      <c r="A10" s="148"/>
      <c r="B10" s="148"/>
      <c r="C10" s="148"/>
      <c r="D10" s="148"/>
      <c r="E10" s="148"/>
      <c r="F10" s="149"/>
    </row>
    <row r="11" spans="1:8" ht="18" customHeight="1">
      <c r="A11" s="150" t="s">
        <v>289</v>
      </c>
      <c r="B11" s="161"/>
      <c r="C11" s="161"/>
      <c r="D11" s="161"/>
      <c r="E11" s="161"/>
      <c r="F11" s="250" t="s">
        <v>299</v>
      </c>
    </row>
    <row r="12" spans="1:8" ht="16.5" customHeight="1">
      <c r="A12" s="152" t="s">
        <v>290</v>
      </c>
      <c r="B12" s="202" t="s">
        <v>293</v>
      </c>
      <c r="C12" s="153"/>
      <c r="D12" s="153"/>
      <c r="E12" s="206"/>
      <c r="F12" s="207">
        <v>200000</v>
      </c>
    </row>
    <row r="13" spans="1:8" ht="16.5" customHeight="1">
      <c r="A13" s="154" t="s">
        <v>154</v>
      </c>
      <c r="B13" s="155" t="s">
        <v>294</v>
      </c>
      <c r="C13" s="156"/>
      <c r="D13" s="156"/>
      <c r="E13" s="174"/>
      <c r="F13" s="208">
        <v>240000</v>
      </c>
    </row>
    <row r="14" spans="1:8" ht="16.5" customHeight="1">
      <c r="A14" s="159" t="s">
        <v>291</v>
      </c>
      <c r="B14" s="159" t="s">
        <v>262</v>
      </c>
      <c r="C14" s="160"/>
      <c r="D14" s="160"/>
      <c r="E14" s="206"/>
      <c r="F14" s="209">
        <f>D9*1000*B8</f>
        <v>0</v>
      </c>
    </row>
    <row r="15" spans="1:8" ht="32" customHeight="1">
      <c r="A15" s="203" t="s">
        <v>292</v>
      </c>
      <c r="B15" s="175" t="s">
        <v>297</v>
      </c>
      <c r="C15" s="153"/>
      <c r="D15" s="153"/>
      <c r="E15" s="206"/>
      <c r="F15" s="210">
        <v>130000</v>
      </c>
    </row>
    <row r="16" spans="1:8" ht="16.5" customHeight="1" thickBot="1">
      <c r="A16" s="154" t="s">
        <v>178</v>
      </c>
      <c r="B16" s="155" t="s">
        <v>295</v>
      </c>
      <c r="C16" s="156"/>
      <c r="D16" s="156"/>
      <c r="E16" s="193"/>
      <c r="F16" s="211">
        <f>SUM(F12:F15)*0.3</f>
        <v>171000</v>
      </c>
    </row>
    <row r="17" spans="1:6" ht="16.5" customHeight="1" thickBot="1">
      <c r="A17" s="188"/>
      <c r="B17" s="161"/>
      <c r="C17" s="187"/>
      <c r="D17" s="187"/>
      <c r="E17" s="204" t="s">
        <v>139</v>
      </c>
      <c r="F17" s="212">
        <f>SUM(F12:F16)</f>
        <v>741000</v>
      </c>
    </row>
    <row r="18" spans="1:6" ht="16.5" customHeight="1">
      <c r="A18" s="162"/>
      <c r="B18" s="163"/>
      <c r="C18" s="164"/>
      <c r="D18" s="164"/>
      <c r="E18" s="151"/>
      <c r="F18" s="165"/>
    </row>
    <row r="19" spans="1:6" ht="18" customHeight="1">
      <c r="A19" s="150" t="s">
        <v>298</v>
      </c>
      <c r="B19" s="194"/>
      <c r="C19" s="161"/>
      <c r="D19" s="161"/>
      <c r="E19" s="161"/>
      <c r="F19" s="250" t="s">
        <v>299</v>
      </c>
    </row>
    <row r="20" spans="1:6" ht="16.5" customHeight="1">
      <c r="A20" s="166" t="s">
        <v>176</v>
      </c>
      <c r="B20" s="167" t="s">
        <v>268</v>
      </c>
      <c r="C20" s="168"/>
      <c r="D20" s="168"/>
      <c r="E20" s="213"/>
      <c r="F20" s="214">
        <f>F8*7000</f>
        <v>0</v>
      </c>
    </row>
    <row r="21" spans="1:6" ht="16.5" customHeight="1">
      <c r="A21" s="169" t="s">
        <v>179</v>
      </c>
      <c r="B21" s="158" t="s">
        <v>267</v>
      </c>
      <c r="C21" s="170"/>
      <c r="D21" s="170"/>
      <c r="E21" s="215"/>
      <c r="F21" s="216">
        <f>F9*1000</f>
        <v>0</v>
      </c>
    </row>
    <row r="22" spans="1:6" ht="16.5" customHeight="1">
      <c r="A22" s="157" t="s">
        <v>180</v>
      </c>
      <c r="B22" s="158" t="s">
        <v>158</v>
      </c>
      <c r="C22" s="170"/>
      <c r="D22" s="170"/>
      <c r="E22" s="171"/>
      <c r="F22" s="217"/>
    </row>
    <row r="23" spans="1:6" ht="16.5" customHeight="1">
      <c r="A23" s="172"/>
      <c r="B23" s="173" t="s">
        <v>269</v>
      </c>
      <c r="C23" s="174"/>
      <c r="D23" s="174"/>
      <c r="E23" s="218"/>
      <c r="F23" s="219">
        <f>IF(D8="有",300000,0)</f>
        <v>0</v>
      </c>
    </row>
    <row r="24" spans="1:6" ht="16.5" customHeight="1">
      <c r="A24" s="157" t="s">
        <v>181</v>
      </c>
      <c r="B24" s="158" t="s">
        <v>3</v>
      </c>
      <c r="C24" s="170"/>
      <c r="D24" s="170"/>
      <c r="E24" s="171"/>
      <c r="F24" s="219">
        <f>F8*4000</f>
        <v>0</v>
      </c>
    </row>
    <row r="25" spans="1:6" ht="16.5" customHeight="1" thickBot="1">
      <c r="A25" s="166" t="s">
        <v>182</v>
      </c>
      <c r="B25" s="141" t="s">
        <v>296</v>
      </c>
      <c r="C25" s="220"/>
      <c r="D25" s="220"/>
      <c r="E25" s="215"/>
      <c r="F25" s="221">
        <f>SUM(F20:F24)*30%</f>
        <v>0</v>
      </c>
    </row>
    <row r="26" spans="1:6" ht="16.5" customHeight="1" thickBot="1">
      <c r="A26" s="188"/>
      <c r="B26" s="161"/>
      <c r="C26" s="187"/>
      <c r="D26" s="187"/>
      <c r="E26" s="205" t="s">
        <v>139</v>
      </c>
      <c r="F26" s="222">
        <f>SUM(F20:F25)</f>
        <v>0</v>
      </c>
    </row>
    <row r="27" spans="1:6" ht="18">
      <c r="A27" s="164"/>
      <c r="B27" s="164"/>
      <c r="C27" s="176"/>
      <c r="D27" s="176"/>
      <c r="E27" s="177"/>
      <c r="F27" s="178"/>
    </row>
    <row r="28" spans="1:6" ht="18" customHeight="1">
      <c r="A28" s="179" t="s">
        <v>204</v>
      </c>
      <c r="B28" s="163" t="s">
        <v>238</v>
      </c>
      <c r="C28" s="164"/>
      <c r="D28" s="164"/>
      <c r="E28" s="223"/>
      <c r="F28" s="250" t="s">
        <v>299</v>
      </c>
    </row>
    <row r="29" spans="1:6" ht="16.5" customHeight="1">
      <c r="A29" s="146" t="s">
        <v>237</v>
      </c>
      <c r="B29" s="180" t="s">
        <v>270</v>
      </c>
      <c r="C29" s="224"/>
      <c r="D29" s="224"/>
      <c r="E29" s="225"/>
      <c r="F29" s="197"/>
    </row>
    <row r="30" spans="1:6" ht="16.5" customHeight="1">
      <c r="A30" s="181" t="s">
        <v>171</v>
      </c>
      <c r="B30" s="182" t="s">
        <v>257</v>
      </c>
      <c r="C30" s="182"/>
      <c r="D30" s="182"/>
      <c r="E30" s="226"/>
      <c r="F30" s="198"/>
    </row>
    <row r="31" spans="1:6" ht="50" customHeight="1">
      <c r="A31" s="163"/>
      <c r="B31" s="164"/>
      <c r="C31" s="164"/>
      <c r="D31" s="164"/>
      <c r="E31" s="267" t="s">
        <v>317</v>
      </c>
      <c r="F31" s="262"/>
    </row>
    <row r="32" spans="1:6" ht="16.5">
      <c r="A32" s="164"/>
      <c r="B32" s="164"/>
      <c r="C32" s="164"/>
      <c r="D32" s="164"/>
      <c r="E32" s="223"/>
      <c r="F32" s="227"/>
    </row>
    <row r="33" spans="1:6" ht="18" customHeight="1">
      <c r="A33" s="162" t="s">
        <v>304</v>
      </c>
      <c r="B33" s="164"/>
      <c r="C33" s="164"/>
      <c r="D33" s="164"/>
      <c r="E33" s="223"/>
      <c r="F33" s="249" t="s">
        <v>299</v>
      </c>
    </row>
    <row r="34" spans="1:6" ht="16.5" customHeight="1">
      <c r="A34" s="183" t="s">
        <v>175</v>
      </c>
      <c r="B34" s="184" t="s">
        <v>138</v>
      </c>
      <c r="C34" s="184"/>
      <c r="D34" s="184"/>
      <c r="E34" s="228"/>
      <c r="F34" s="221">
        <v>110000</v>
      </c>
    </row>
    <row r="35" spans="1:6" ht="16.5" customHeight="1" thickBot="1">
      <c r="A35" s="185" t="s">
        <v>171</v>
      </c>
      <c r="B35" s="186" t="s">
        <v>258</v>
      </c>
      <c r="C35" s="160"/>
      <c r="D35" s="160"/>
      <c r="E35" s="170"/>
      <c r="F35" s="229">
        <f>F34*0.3</f>
        <v>33000</v>
      </c>
    </row>
    <row r="36" spans="1:6" ht="16.5" customHeight="1" thickBot="1">
      <c r="A36" s="164"/>
      <c r="B36" s="164"/>
      <c r="C36" s="164"/>
      <c r="D36" s="164"/>
      <c r="E36" s="230" t="s">
        <v>139</v>
      </c>
      <c r="F36" s="231">
        <f>SUM(F34:F35)</f>
        <v>143000</v>
      </c>
    </row>
    <row r="37" spans="1:6" ht="16.5">
      <c r="A37" s="164"/>
      <c r="B37" s="164"/>
      <c r="C37" s="164"/>
      <c r="D37" s="164"/>
      <c r="E37" s="193"/>
      <c r="F37" s="232"/>
    </row>
    <row r="38" spans="1:6" ht="18" customHeight="1">
      <c r="A38" s="162" t="s">
        <v>301</v>
      </c>
      <c r="B38" s="164"/>
      <c r="C38" s="164"/>
      <c r="D38" s="164"/>
      <c r="E38" s="223"/>
      <c r="F38" s="249" t="s">
        <v>299</v>
      </c>
    </row>
    <row r="39" spans="1:6" ht="32" customHeight="1">
      <c r="A39" s="183" t="s">
        <v>302</v>
      </c>
      <c r="B39" s="251" t="s">
        <v>303</v>
      </c>
      <c r="C39" s="184"/>
      <c r="D39" s="184"/>
      <c r="E39" s="228"/>
      <c r="F39" s="221">
        <v>130000</v>
      </c>
    </row>
    <row r="40" spans="1:6" ht="16.5" customHeight="1" thickBot="1">
      <c r="A40" s="185" t="s">
        <v>171</v>
      </c>
      <c r="B40" s="186" t="s">
        <v>258</v>
      </c>
      <c r="C40" s="160"/>
      <c r="D40" s="160"/>
      <c r="E40" s="170"/>
      <c r="F40" s="229">
        <f>F39*0.3</f>
        <v>39000</v>
      </c>
    </row>
    <row r="41" spans="1:6" ht="16.5" customHeight="1" thickBot="1">
      <c r="A41" s="164"/>
      <c r="B41" s="164"/>
      <c r="C41" s="164"/>
      <c r="D41" s="164"/>
      <c r="E41" s="230" t="s">
        <v>139</v>
      </c>
      <c r="F41" s="231">
        <f>SUM(F39:F40)</f>
        <v>169000</v>
      </c>
    </row>
    <row r="42" spans="1:6" ht="16.5">
      <c r="A42" s="194"/>
      <c r="B42" s="194"/>
      <c r="C42" s="194"/>
      <c r="D42" s="194"/>
      <c r="E42" s="194"/>
      <c r="F42" s="194"/>
    </row>
    <row r="43" spans="1:6" ht="18" customHeight="1">
      <c r="A43" s="150" t="s">
        <v>173</v>
      </c>
      <c r="B43" s="194"/>
      <c r="C43" s="194"/>
      <c r="D43" s="194"/>
      <c r="E43" s="194"/>
      <c r="F43" s="249" t="s">
        <v>299</v>
      </c>
    </row>
    <row r="44" spans="1:6" ht="16.5" customHeight="1">
      <c r="A44" s="152" t="s">
        <v>174</v>
      </c>
      <c r="B44" s="233" t="s">
        <v>159</v>
      </c>
      <c r="C44" s="233"/>
      <c r="D44" s="233"/>
      <c r="E44" s="233"/>
      <c r="F44" s="234">
        <v>150000</v>
      </c>
    </row>
    <row r="45" spans="1:6" ht="16.5" customHeight="1" thickBot="1">
      <c r="A45" s="185" t="s">
        <v>171</v>
      </c>
      <c r="B45" s="186" t="s">
        <v>258</v>
      </c>
      <c r="C45" s="160"/>
      <c r="D45" s="160"/>
      <c r="E45" s="170"/>
      <c r="F45" s="229">
        <f>F44*0.3</f>
        <v>45000</v>
      </c>
    </row>
    <row r="46" spans="1:6" ht="16.5" customHeight="1" thickBot="1">
      <c r="A46" s="194"/>
      <c r="B46" s="194"/>
      <c r="C46" s="194"/>
      <c r="D46" s="194"/>
      <c r="E46" s="235" t="s">
        <v>139</v>
      </c>
      <c r="F46" s="236">
        <f>SUM(F44:F45)</f>
        <v>195000</v>
      </c>
    </row>
    <row r="47" spans="1:6" ht="16.5">
      <c r="A47" s="164"/>
      <c r="B47" s="164"/>
      <c r="C47" s="164"/>
      <c r="D47" s="164"/>
      <c r="E47" s="223"/>
      <c r="F47" s="227"/>
    </row>
    <row r="48" spans="1:6" ht="16.5">
      <c r="A48" s="162"/>
      <c r="B48" s="164"/>
      <c r="C48" s="164"/>
      <c r="D48" s="164"/>
      <c r="E48" s="223"/>
      <c r="F48" s="227"/>
    </row>
    <row r="49" spans="1:6" ht="18" customHeight="1">
      <c r="A49" s="268" t="s">
        <v>300</v>
      </c>
      <c r="B49" s="269"/>
      <c r="C49" s="270"/>
      <c r="D49" s="138" t="s">
        <v>248</v>
      </c>
      <c r="E49" s="138" t="s">
        <v>142</v>
      </c>
      <c r="F49" s="249" t="s">
        <v>299</v>
      </c>
    </row>
    <row r="50" spans="1:6" ht="16.5" customHeight="1">
      <c r="A50" s="183" t="s">
        <v>161</v>
      </c>
      <c r="B50" s="265" t="s">
        <v>284</v>
      </c>
      <c r="C50" s="266"/>
      <c r="D50" s="237" t="s">
        <v>249</v>
      </c>
      <c r="E50" s="238">
        <v>0.4</v>
      </c>
      <c r="F50" s="196">
        <f>F$26*0.4</f>
        <v>0</v>
      </c>
    </row>
    <row r="51" spans="1:6" ht="16.5" customHeight="1">
      <c r="A51" s="146" t="s">
        <v>162</v>
      </c>
      <c r="B51" s="265" t="s">
        <v>285</v>
      </c>
      <c r="C51" s="266"/>
      <c r="D51" s="239"/>
      <c r="E51" s="240">
        <v>0.1</v>
      </c>
      <c r="F51" s="196">
        <f>F$26*0.1</f>
        <v>0</v>
      </c>
    </row>
    <row r="52" spans="1:6" ht="16.5" customHeight="1">
      <c r="A52" s="146" t="s">
        <v>163</v>
      </c>
      <c r="B52" s="265" t="s">
        <v>286</v>
      </c>
      <c r="C52" s="266"/>
      <c r="D52" s="239"/>
      <c r="E52" s="240">
        <v>0.2</v>
      </c>
      <c r="F52" s="196">
        <f>F$26*0.2</f>
        <v>0</v>
      </c>
    </row>
    <row r="53" spans="1:6" ht="16.5" customHeight="1" thickBot="1">
      <c r="A53" s="181" t="s">
        <v>164</v>
      </c>
      <c r="B53" s="265" t="s">
        <v>287</v>
      </c>
      <c r="C53" s="266"/>
      <c r="D53" s="241" t="s">
        <v>283</v>
      </c>
      <c r="E53" s="242">
        <v>0.3</v>
      </c>
      <c r="F53" s="196">
        <f>F$26*0.3</f>
        <v>0</v>
      </c>
    </row>
    <row r="54" spans="1:6" ht="16.5" customHeight="1" thickBot="1">
      <c r="A54" s="164"/>
      <c r="B54" s="164"/>
      <c r="C54" s="164"/>
      <c r="D54" s="164"/>
      <c r="E54" s="235" t="s">
        <v>139</v>
      </c>
      <c r="F54" s="236">
        <f>SUM(F50:F53)</f>
        <v>0</v>
      </c>
    </row>
    <row r="55" spans="1:6" ht="16.5">
      <c r="A55" s="252" t="s">
        <v>245</v>
      </c>
      <c r="B55" s="253"/>
      <c r="C55" s="253"/>
      <c r="D55" s="253"/>
      <c r="E55" s="253"/>
      <c r="F55" s="253"/>
    </row>
    <row r="56" spans="1:6" ht="16.5">
      <c r="A56" s="252" t="s">
        <v>246</v>
      </c>
      <c r="B56" s="253"/>
      <c r="C56" s="253"/>
      <c r="D56" s="253"/>
      <c r="E56" s="253"/>
      <c r="F56" s="253"/>
    </row>
    <row r="57" spans="1:6" ht="16.5">
      <c r="A57" s="164"/>
      <c r="B57" s="164"/>
      <c r="C57" s="164"/>
      <c r="D57" s="164"/>
      <c r="E57" s="223"/>
      <c r="F57" s="227"/>
    </row>
    <row r="58" spans="1:6" ht="18" customHeight="1">
      <c r="A58" s="162" t="s">
        <v>228</v>
      </c>
      <c r="B58" s="164"/>
      <c r="C58" s="164"/>
      <c r="D58" s="164"/>
      <c r="E58" s="138" t="s">
        <v>288</v>
      </c>
      <c r="F58" s="200" t="s">
        <v>142</v>
      </c>
    </row>
    <row r="59" spans="1:6" ht="16.5" customHeight="1">
      <c r="A59" s="146" t="s">
        <v>166</v>
      </c>
      <c r="B59" s="180" t="s">
        <v>165</v>
      </c>
      <c r="C59" s="224"/>
      <c r="D59" s="224"/>
      <c r="E59" s="243"/>
      <c r="F59" s="243">
        <v>0.1</v>
      </c>
    </row>
    <row r="60" spans="1:6" ht="16.5" customHeight="1">
      <c r="A60" s="146" t="s">
        <v>167</v>
      </c>
      <c r="B60" s="141" t="s">
        <v>183</v>
      </c>
      <c r="C60" s="224"/>
      <c r="D60" s="244"/>
      <c r="E60" s="245"/>
      <c r="F60" s="245">
        <v>0.1</v>
      </c>
    </row>
    <row r="61" spans="1:6" ht="16.5" customHeight="1">
      <c r="A61" s="146" t="s">
        <v>168</v>
      </c>
      <c r="B61" s="163" t="s">
        <v>184</v>
      </c>
      <c r="C61" s="164"/>
      <c r="D61" s="164"/>
      <c r="E61" s="243"/>
      <c r="F61" s="243">
        <v>0.1</v>
      </c>
    </row>
    <row r="62" spans="1:6" ht="16.5" customHeight="1">
      <c r="A62" s="146" t="s">
        <v>169</v>
      </c>
      <c r="B62" s="141" t="s">
        <v>185</v>
      </c>
      <c r="C62" s="224"/>
      <c r="D62" s="244"/>
      <c r="E62" s="243"/>
      <c r="F62" s="243">
        <v>0.1</v>
      </c>
    </row>
    <row r="63" spans="1:6" ht="16.5" customHeight="1">
      <c r="A63" s="146" t="s">
        <v>170</v>
      </c>
      <c r="B63" s="141" t="s">
        <v>186</v>
      </c>
      <c r="C63" s="224"/>
      <c r="D63" s="244"/>
      <c r="E63" s="246"/>
      <c r="F63" s="246">
        <v>0.1</v>
      </c>
    </row>
    <row r="64" spans="1:6" ht="16.5">
      <c r="A64" s="164"/>
      <c r="B64" s="164"/>
      <c r="C64" s="164"/>
      <c r="D64" s="247"/>
      <c r="E64" s="223"/>
      <c r="F64" s="227"/>
    </row>
    <row r="65" spans="1:6" ht="16.5">
      <c r="A65" s="164"/>
      <c r="B65" s="164"/>
      <c r="C65" s="164"/>
      <c r="D65" s="164"/>
      <c r="E65" s="223"/>
      <c r="F65" s="227"/>
    </row>
    <row r="66" spans="1:6" ht="18" customHeight="1">
      <c r="A66" s="150" t="s">
        <v>259</v>
      </c>
      <c r="B66" s="161"/>
      <c r="C66" s="161"/>
      <c r="D66" s="161"/>
      <c r="E66" s="161"/>
      <c r="F66" s="250" t="s">
        <v>299</v>
      </c>
    </row>
    <row r="67" spans="1:6" ht="16.5" customHeight="1">
      <c r="A67" s="159" t="s">
        <v>260</v>
      </c>
      <c r="B67" s="159" t="s">
        <v>157</v>
      </c>
      <c r="C67" s="160"/>
      <c r="D67" s="160"/>
      <c r="E67" s="206"/>
      <c r="F67" s="209">
        <f>D9*1000</f>
        <v>0</v>
      </c>
    </row>
    <row r="68" spans="1:6" ht="16.5" customHeight="1" thickBot="1">
      <c r="A68" s="154" t="s">
        <v>171</v>
      </c>
      <c r="B68" s="155" t="s">
        <v>258</v>
      </c>
      <c r="C68" s="156"/>
      <c r="D68" s="156"/>
      <c r="E68" s="193"/>
      <c r="F68" s="211">
        <f>SUM(F67:F67)*0.3</f>
        <v>0</v>
      </c>
    </row>
    <row r="69" spans="1:6" ht="16.5" customHeight="1" thickBot="1">
      <c r="A69" s="188"/>
      <c r="B69" s="161"/>
      <c r="C69" s="187"/>
      <c r="D69" s="187"/>
      <c r="E69" s="204" t="s">
        <v>139</v>
      </c>
      <c r="F69" s="212">
        <f>SUM(F67:F68)</f>
        <v>0</v>
      </c>
    </row>
    <row r="70" spans="1:6" ht="16.5">
      <c r="A70" s="188"/>
      <c r="B70" s="189"/>
      <c r="C70" s="189"/>
      <c r="D70" s="189"/>
      <c r="E70" s="189"/>
      <c r="F70" s="189"/>
    </row>
    <row r="71" spans="1:6" ht="18" customHeight="1">
      <c r="A71" s="150" t="s">
        <v>273</v>
      </c>
      <c r="B71" s="161"/>
      <c r="C71" s="161"/>
      <c r="D71" s="161"/>
      <c r="E71" s="161"/>
      <c r="F71" s="248"/>
    </row>
    <row r="72" spans="1:6" ht="17.25" customHeight="1">
      <c r="A72" s="194" t="s">
        <v>274</v>
      </c>
      <c r="B72" s="161"/>
      <c r="C72" s="161"/>
      <c r="D72" s="161"/>
      <c r="E72" s="161"/>
      <c r="F72" s="248"/>
    </row>
    <row r="73" spans="1:6" ht="17.25" customHeight="1">
      <c r="A73" s="194" t="s">
        <v>275</v>
      </c>
      <c r="B73" s="161"/>
      <c r="C73" s="161"/>
      <c r="D73" s="161"/>
      <c r="E73" s="161"/>
      <c r="F73" s="248"/>
    </row>
  </sheetData>
  <mergeCells count="14">
    <mergeCell ref="A55:F55"/>
    <mergeCell ref="A56:F56"/>
    <mergeCell ref="E1:F1"/>
    <mergeCell ref="D2:D3"/>
    <mergeCell ref="E4:F4"/>
    <mergeCell ref="A5:F5"/>
    <mergeCell ref="B6:D6"/>
    <mergeCell ref="B7:F7"/>
    <mergeCell ref="B50:C50"/>
    <mergeCell ref="B51:C51"/>
    <mergeCell ref="B52:C52"/>
    <mergeCell ref="B53:C53"/>
    <mergeCell ref="E31:F31"/>
    <mergeCell ref="A49:C49"/>
  </mergeCells>
  <phoneticPr fontId="1"/>
  <pageMargins left="0.39370078740157483" right="0.19685039370078741" top="0.59055118110236227" bottom="0.59055118110236227"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sheetPr>
  <dimension ref="A1:L62"/>
  <sheetViews>
    <sheetView topLeftCell="A28" workbookViewId="0">
      <selection activeCell="H1" sqref="H1:J1"/>
    </sheetView>
  </sheetViews>
  <sheetFormatPr defaultRowHeight="13"/>
  <cols>
    <col min="1" max="1" width="3.90625" customWidth="1"/>
    <col min="2" max="2" width="17.36328125" customWidth="1"/>
    <col min="3" max="4" width="5.6328125" customWidth="1"/>
    <col min="5" max="5" width="11.90625" customWidth="1"/>
    <col min="6" max="6" width="5.6328125" customWidth="1"/>
    <col min="7" max="7" width="11.90625" customWidth="1"/>
    <col min="8" max="8" width="5.6328125" customWidth="1"/>
    <col min="9" max="9" width="11.90625" customWidth="1"/>
    <col min="10" max="10" width="8.7265625" customWidth="1"/>
  </cols>
  <sheetData>
    <row r="1" spans="1:12" ht="13.5" thickBot="1">
      <c r="A1" s="14"/>
      <c r="B1" s="14"/>
      <c r="G1" s="3" t="s">
        <v>160</v>
      </c>
      <c r="H1" s="273"/>
      <c r="I1" s="274"/>
      <c r="J1" s="275"/>
    </row>
    <row r="2" spans="1:12" ht="14.25" customHeight="1" thickBot="1">
      <c r="G2" s="276" t="s">
        <v>135</v>
      </c>
      <c r="H2" s="278" t="s">
        <v>59</v>
      </c>
      <c r="I2" s="279"/>
      <c r="J2" s="280"/>
    </row>
    <row r="3" spans="1:12" ht="14.25" customHeight="1" thickBot="1">
      <c r="G3" s="277"/>
      <c r="H3" s="278" t="s">
        <v>60</v>
      </c>
      <c r="I3" s="279"/>
      <c r="J3" s="280"/>
    </row>
    <row r="5" spans="1:12">
      <c r="A5" s="281" t="s">
        <v>61</v>
      </c>
      <c r="B5" s="282"/>
      <c r="C5" s="282"/>
      <c r="D5" s="282"/>
      <c r="E5" s="282"/>
      <c r="F5" s="282"/>
      <c r="G5" s="282"/>
      <c r="H5" s="282"/>
      <c r="I5" s="282"/>
      <c r="J5" s="282"/>
    </row>
    <row r="6" spans="1:12" ht="15" customHeight="1">
      <c r="A6" s="282"/>
      <c r="B6" s="282"/>
      <c r="C6" s="282"/>
      <c r="D6" s="282"/>
      <c r="E6" s="282"/>
      <c r="F6" s="282"/>
      <c r="G6" s="282"/>
      <c r="H6" s="282"/>
      <c r="I6" s="282"/>
      <c r="J6" s="282"/>
    </row>
    <row r="7" spans="1:12" ht="15" customHeight="1">
      <c r="A7" s="271" t="s">
        <v>62</v>
      </c>
      <c r="B7" s="271"/>
      <c r="C7" s="271"/>
      <c r="D7" s="271"/>
      <c r="E7" s="271"/>
      <c r="F7" s="271"/>
      <c r="G7" s="271"/>
      <c r="H7" s="271"/>
      <c r="I7" s="271"/>
      <c r="J7" s="271"/>
    </row>
    <row r="8" spans="1:12" ht="15" customHeight="1" thickBot="1">
      <c r="A8" s="272"/>
      <c r="B8" s="272"/>
      <c r="C8" s="272"/>
      <c r="D8" s="272"/>
      <c r="E8" s="272"/>
      <c r="F8" s="272"/>
      <c r="G8" s="272"/>
      <c r="H8" s="272"/>
      <c r="I8" s="272"/>
      <c r="J8" s="272"/>
    </row>
    <row r="9" spans="1:12" ht="15" customHeight="1" thickBot="1">
      <c r="A9" s="283" t="s">
        <v>9</v>
      </c>
      <c r="B9" s="284"/>
      <c r="C9" s="289" t="s">
        <v>63</v>
      </c>
      <c r="D9" s="292" t="s">
        <v>11</v>
      </c>
      <c r="E9" s="293"/>
      <c r="F9" s="293"/>
      <c r="G9" s="293"/>
      <c r="H9" s="293"/>
      <c r="I9" s="293"/>
      <c r="J9" s="294"/>
      <c r="K9" s="4"/>
      <c r="L9" s="4"/>
    </row>
    <row r="10" spans="1:12" ht="15" customHeight="1">
      <c r="A10" s="285"/>
      <c r="B10" s="286"/>
      <c r="C10" s="290"/>
      <c r="D10" s="295" t="s">
        <v>13</v>
      </c>
      <c r="E10" s="296"/>
      <c r="F10" s="295" t="s">
        <v>14</v>
      </c>
      <c r="G10" s="296"/>
      <c r="H10" s="295" t="s">
        <v>15</v>
      </c>
      <c r="I10" s="296"/>
      <c r="J10" s="297" t="s">
        <v>16</v>
      </c>
      <c r="K10" s="4"/>
      <c r="L10" s="4"/>
    </row>
    <row r="11" spans="1:12" ht="15" customHeight="1" thickBot="1">
      <c r="A11" s="287"/>
      <c r="B11" s="288"/>
      <c r="C11" s="291"/>
      <c r="D11" s="299" t="s">
        <v>19</v>
      </c>
      <c r="E11" s="300"/>
      <c r="F11" s="299" t="s">
        <v>21</v>
      </c>
      <c r="G11" s="300"/>
      <c r="H11" s="299" t="s">
        <v>64</v>
      </c>
      <c r="I11" s="300"/>
      <c r="J11" s="298"/>
      <c r="K11" s="4"/>
      <c r="L11" s="4"/>
    </row>
    <row r="12" spans="1:12" ht="22" customHeight="1" thickBot="1">
      <c r="A12" s="80" t="s">
        <v>22</v>
      </c>
      <c r="B12" s="81" t="s">
        <v>65</v>
      </c>
      <c r="C12" s="82">
        <v>2</v>
      </c>
      <c r="D12" s="83"/>
      <c r="E12" s="84" t="s">
        <v>66</v>
      </c>
      <c r="F12" s="83"/>
      <c r="G12" s="84" t="s">
        <v>67</v>
      </c>
      <c r="H12" s="85"/>
      <c r="I12" s="86" t="s">
        <v>68</v>
      </c>
      <c r="J12" s="87">
        <f>IF(D12="○",C12*1,IF(F12="○",C12*3,IF(H12="○",C12*5,0)))</f>
        <v>0</v>
      </c>
      <c r="K12" s="4"/>
      <c r="L12" s="4"/>
    </row>
    <row r="13" spans="1:12" ht="22" customHeight="1" thickBot="1">
      <c r="A13" s="27" t="s">
        <v>25</v>
      </c>
      <c r="B13" s="6" t="s">
        <v>69</v>
      </c>
      <c r="C13" s="16">
        <v>1</v>
      </c>
      <c r="D13" s="17"/>
      <c r="E13" s="15" t="s">
        <v>70</v>
      </c>
      <c r="F13" s="17"/>
      <c r="G13" s="15" t="s">
        <v>71</v>
      </c>
      <c r="H13" s="312"/>
      <c r="I13" s="313"/>
      <c r="J13" s="68">
        <f>IF(D13="○",C13*1,IF(F13="○",C13*3,IF(H13="○",C13*5,0)))</f>
        <v>0</v>
      </c>
      <c r="K13" s="4"/>
      <c r="L13" s="4"/>
    </row>
    <row r="14" spans="1:12" ht="42.75" customHeight="1">
      <c r="A14" s="26" t="s">
        <v>72</v>
      </c>
      <c r="B14" s="6" t="s">
        <v>73</v>
      </c>
      <c r="C14" s="16">
        <v>1</v>
      </c>
      <c r="D14" s="17"/>
      <c r="E14" s="15" t="s">
        <v>74</v>
      </c>
      <c r="F14" s="17"/>
      <c r="G14" s="15" t="s">
        <v>75</v>
      </c>
      <c r="H14" s="17"/>
      <c r="I14" s="20" t="s">
        <v>76</v>
      </c>
      <c r="J14" s="68">
        <f>IF(D14="○",C14*1,IF(F14="○",C14*3,IF(H14="○",C14*5,0)))</f>
        <v>0</v>
      </c>
      <c r="K14" s="4"/>
      <c r="L14" s="4"/>
    </row>
    <row r="15" spans="1:12" ht="22" customHeight="1">
      <c r="A15" s="26" t="s">
        <v>77</v>
      </c>
      <c r="B15" s="6" t="s">
        <v>26</v>
      </c>
      <c r="C15" s="16">
        <v>2</v>
      </c>
      <c r="D15" s="17"/>
      <c r="E15" s="15" t="s">
        <v>27</v>
      </c>
      <c r="F15" s="17"/>
      <c r="G15" s="15" t="s">
        <v>78</v>
      </c>
      <c r="H15" s="17"/>
      <c r="I15" s="15" t="s">
        <v>79</v>
      </c>
      <c r="J15" s="68">
        <f>IF(D15="○",C15*1,IF(F15="○",C15*3,IF(H15="○",C15*5,0)))</f>
        <v>0</v>
      </c>
      <c r="K15" s="4"/>
      <c r="L15" s="4"/>
    </row>
    <row r="16" spans="1:12" ht="22" customHeight="1" thickBot="1">
      <c r="A16" s="28" t="s">
        <v>80</v>
      </c>
      <c r="B16" s="6" t="s">
        <v>81</v>
      </c>
      <c r="C16" s="16">
        <v>3</v>
      </c>
      <c r="D16" s="17"/>
      <c r="E16" s="19" t="s">
        <v>82</v>
      </c>
      <c r="F16" s="17"/>
      <c r="G16" s="22" t="s">
        <v>83</v>
      </c>
      <c r="H16" s="17"/>
      <c r="I16" s="19" t="s">
        <v>84</v>
      </c>
      <c r="J16" s="68">
        <f>IF(D16="○",C16*1,IF(F16="○",C16*3,IF(H16="○",C16*5,0)))</f>
        <v>0</v>
      </c>
    </row>
    <row r="17" spans="1:12" ht="22" customHeight="1" thickBot="1">
      <c r="A17" s="26" t="s">
        <v>85</v>
      </c>
      <c r="B17" s="6" t="s">
        <v>153</v>
      </c>
      <c r="C17" s="16">
        <v>2</v>
      </c>
      <c r="D17" s="314" t="s">
        <v>130</v>
      </c>
      <c r="E17" s="315"/>
      <c r="F17" s="316"/>
      <c r="G17" s="32"/>
      <c r="H17" s="24" t="s">
        <v>86</v>
      </c>
      <c r="I17" s="40"/>
      <c r="J17" s="68">
        <f>C17*G17</f>
        <v>0</v>
      </c>
      <c r="K17" s="4"/>
      <c r="L17" s="4"/>
    </row>
    <row r="18" spans="1:12" ht="22" customHeight="1" thickBot="1">
      <c r="A18" s="26" t="s">
        <v>87</v>
      </c>
      <c r="B18" s="6" t="s">
        <v>88</v>
      </c>
      <c r="C18" s="16">
        <v>1</v>
      </c>
      <c r="D18" s="41"/>
      <c r="E18" s="42" t="s">
        <v>89</v>
      </c>
      <c r="F18" s="41"/>
      <c r="G18" s="42" t="s">
        <v>90</v>
      </c>
      <c r="H18" s="17"/>
      <c r="I18" s="20" t="s">
        <v>91</v>
      </c>
      <c r="J18" s="68">
        <f>IF(D18="○",C18*1,IF(F18="○",C18*3,IF(H18="○",C18*5,0)))</f>
        <v>0</v>
      </c>
      <c r="K18" s="4"/>
      <c r="L18" s="4"/>
    </row>
    <row r="19" spans="1:12" ht="70.5" customHeight="1" thickBot="1">
      <c r="A19" s="26" t="s">
        <v>35</v>
      </c>
      <c r="B19" s="6" t="s">
        <v>92</v>
      </c>
      <c r="C19" s="16" t="s">
        <v>132</v>
      </c>
      <c r="D19" s="317" t="s">
        <v>144</v>
      </c>
      <c r="E19" s="318"/>
      <c r="F19" s="318"/>
      <c r="G19" s="319"/>
      <c r="H19" s="18"/>
      <c r="I19" s="25" t="s">
        <v>131</v>
      </c>
      <c r="J19" s="68">
        <f>IF(H19="",0,IF(H19&lt;5,4,IF(H19&lt;25,9,IF(H19&lt;49,15,ROUNDUP((H19-48)/12,0)*4+15))))</f>
        <v>0</v>
      </c>
      <c r="K19" s="4"/>
      <c r="L19" s="4"/>
    </row>
    <row r="20" spans="1:12" s="9" customFormat="1" ht="46.5" customHeight="1" thickBot="1">
      <c r="A20" s="29" t="s">
        <v>36</v>
      </c>
      <c r="B20" s="6" t="s">
        <v>93</v>
      </c>
      <c r="C20" s="16">
        <v>1</v>
      </c>
      <c r="D20" s="17"/>
      <c r="E20" s="31" t="s">
        <v>94</v>
      </c>
      <c r="F20" s="30"/>
      <c r="G20" s="43" t="s">
        <v>95</v>
      </c>
      <c r="H20" s="320"/>
      <c r="I20" s="321"/>
      <c r="J20" s="68">
        <f>IF(D20="○",C20*1,IF(F20="○",C20*3,0))</f>
        <v>0</v>
      </c>
      <c r="K20" s="8"/>
      <c r="L20" s="8"/>
    </row>
    <row r="21" spans="1:12" s="9" customFormat="1" ht="22" customHeight="1">
      <c r="A21" s="27" t="s">
        <v>96</v>
      </c>
      <c r="B21" s="6" t="s">
        <v>97</v>
      </c>
      <c r="C21" s="16">
        <v>1</v>
      </c>
      <c r="D21" s="17"/>
      <c r="E21" s="15" t="s">
        <v>98</v>
      </c>
      <c r="F21" s="17"/>
      <c r="G21" s="15" t="s">
        <v>99</v>
      </c>
      <c r="H21" s="17"/>
      <c r="I21" s="20" t="s">
        <v>100</v>
      </c>
      <c r="J21" s="68">
        <f>IF(D21="○",C21*1,IF(F21="○",C21*3,IF(H21="○",C21*5,0)))</f>
        <v>0</v>
      </c>
      <c r="K21" s="8"/>
      <c r="L21" s="8"/>
    </row>
    <row r="22" spans="1:12" s="9" customFormat="1" ht="42.75" customHeight="1">
      <c r="A22" s="26" t="s">
        <v>101</v>
      </c>
      <c r="B22" s="6" t="s">
        <v>102</v>
      </c>
      <c r="C22" s="16">
        <v>3</v>
      </c>
      <c r="D22" s="17"/>
      <c r="E22" s="15" t="s">
        <v>103</v>
      </c>
      <c r="F22" s="17"/>
      <c r="G22" s="15" t="s">
        <v>104</v>
      </c>
      <c r="H22" s="17"/>
      <c r="I22" s="15" t="s">
        <v>105</v>
      </c>
      <c r="J22" s="68">
        <f>IF(D22="○",C22*1,IF(F22="○",C22*3,IF(H22="○",C22*5,0)))</f>
        <v>0</v>
      </c>
      <c r="K22" s="8"/>
      <c r="L22" s="8"/>
    </row>
    <row r="23" spans="1:12" s="9" customFormat="1" ht="39" customHeight="1" thickBot="1">
      <c r="A23" s="27" t="s">
        <v>106</v>
      </c>
      <c r="B23" s="6" t="s">
        <v>107</v>
      </c>
      <c r="C23" s="16">
        <v>1</v>
      </c>
      <c r="D23" s="17"/>
      <c r="E23" s="19" t="s">
        <v>108</v>
      </c>
      <c r="F23" s="17"/>
      <c r="G23" s="19" t="s">
        <v>109</v>
      </c>
      <c r="H23" s="18"/>
      <c r="I23" s="19" t="s">
        <v>110</v>
      </c>
      <c r="J23" s="68">
        <f>IF(D23="○",C23*1,IF(F23="○",C23*3,IF(H23="○",C23*5,0)))</f>
        <v>0</v>
      </c>
      <c r="K23" s="8"/>
      <c r="L23" s="8"/>
    </row>
    <row r="24" spans="1:12" s="9" customFormat="1" ht="22" customHeight="1">
      <c r="A24" s="27" t="s">
        <v>46</v>
      </c>
      <c r="B24" s="10" t="s">
        <v>111</v>
      </c>
      <c r="C24" s="33">
        <v>3</v>
      </c>
      <c r="D24" s="301" t="s">
        <v>125</v>
      </c>
      <c r="E24" s="302"/>
      <c r="F24" s="303"/>
      <c r="G24" s="34"/>
      <c r="H24" s="35" t="s">
        <v>112</v>
      </c>
      <c r="I24" s="304"/>
      <c r="J24" s="69">
        <f>C24*G24</f>
        <v>0</v>
      </c>
      <c r="K24" s="8"/>
      <c r="L24" s="8"/>
    </row>
    <row r="25" spans="1:12" s="9" customFormat="1" ht="22" customHeight="1">
      <c r="A25" s="26" t="s">
        <v>47</v>
      </c>
      <c r="B25" s="10" t="s">
        <v>113</v>
      </c>
      <c r="C25" s="33">
        <v>2</v>
      </c>
      <c r="D25" s="322" t="s">
        <v>125</v>
      </c>
      <c r="E25" s="323"/>
      <c r="F25" s="324"/>
      <c r="G25" s="36"/>
      <c r="H25" s="37" t="s">
        <v>112</v>
      </c>
      <c r="I25" s="304"/>
      <c r="J25" s="69">
        <f>C25*G25</f>
        <v>0</v>
      </c>
      <c r="K25" s="8"/>
      <c r="L25" s="8"/>
    </row>
    <row r="26" spans="1:12" s="9" customFormat="1" ht="22" customHeight="1" thickBot="1">
      <c r="A26" s="26" t="s">
        <v>52</v>
      </c>
      <c r="B26" s="6" t="s">
        <v>114</v>
      </c>
      <c r="C26" s="7">
        <v>5</v>
      </c>
      <c r="D26" s="306" t="s">
        <v>125</v>
      </c>
      <c r="E26" s="307"/>
      <c r="F26" s="308"/>
      <c r="G26" s="38"/>
      <c r="H26" s="39" t="s">
        <v>112</v>
      </c>
      <c r="I26" s="304"/>
      <c r="J26" s="69">
        <f>C26*G26</f>
        <v>0</v>
      </c>
      <c r="K26" s="8"/>
      <c r="L26" s="8"/>
    </row>
    <row r="27" spans="1:12" s="9" customFormat="1" ht="22" customHeight="1" thickBot="1">
      <c r="A27" s="26" t="s">
        <v>55</v>
      </c>
      <c r="B27" s="6" t="s">
        <v>115</v>
      </c>
      <c r="C27" s="7">
        <v>4</v>
      </c>
      <c r="D27" s="17"/>
      <c r="E27" s="21" t="s">
        <v>123</v>
      </c>
      <c r="F27" s="23"/>
      <c r="G27" s="21" t="s">
        <v>124</v>
      </c>
      <c r="H27" s="23"/>
      <c r="I27" s="21" t="s">
        <v>116</v>
      </c>
      <c r="J27" s="69">
        <f>IF(D27="○",C27*1,IF(F27="○",C27*3,IF(H27="○",C27*5,0)))</f>
        <v>0</v>
      </c>
      <c r="K27" s="8"/>
      <c r="L27" s="8"/>
    </row>
    <row r="28" spans="1:12" s="9" customFormat="1" ht="22" customHeight="1">
      <c r="A28" s="26" t="s">
        <v>117</v>
      </c>
      <c r="B28" s="6" t="s">
        <v>118</v>
      </c>
      <c r="C28" s="7">
        <v>1</v>
      </c>
      <c r="D28" s="301" t="s">
        <v>125</v>
      </c>
      <c r="E28" s="302"/>
      <c r="F28" s="303"/>
      <c r="G28" s="34"/>
      <c r="H28" s="35" t="s">
        <v>112</v>
      </c>
      <c r="I28" s="304"/>
      <c r="J28" s="69">
        <f>C28*G28</f>
        <v>0</v>
      </c>
      <c r="K28" s="8"/>
      <c r="L28" s="8"/>
    </row>
    <row r="29" spans="1:12" s="9" customFormat="1" ht="22" customHeight="1" thickBot="1">
      <c r="A29" s="26" t="s">
        <v>119</v>
      </c>
      <c r="B29" s="6" t="s">
        <v>120</v>
      </c>
      <c r="C29" s="7">
        <v>1</v>
      </c>
      <c r="D29" s="306" t="s">
        <v>125</v>
      </c>
      <c r="E29" s="307"/>
      <c r="F29" s="308"/>
      <c r="G29" s="38"/>
      <c r="H29" s="39" t="s">
        <v>112</v>
      </c>
      <c r="I29" s="305"/>
      <c r="J29" s="69">
        <f>C29*G29</f>
        <v>0</v>
      </c>
      <c r="K29" s="8"/>
      <c r="L29" s="8"/>
    </row>
    <row r="30" spans="1:12" ht="22" customHeight="1">
      <c r="A30" s="309"/>
      <c r="B30" s="310"/>
      <c r="C30" s="310"/>
      <c r="D30" s="310"/>
      <c r="E30" s="310"/>
      <c r="F30" s="310"/>
      <c r="G30" s="310"/>
      <c r="H30" s="310"/>
      <c r="I30" s="311"/>
      <c r="J30" s="70">
        <f>SUM(J12:J29)</f>
        <v>0</v>
      </c>
      <c r="K30" s="4"/>
      <c r="L30" s="4"/>
    </row>
    <row r="31" spans="1:12" ht="22" customHeight="1" thickBot="1">
      <c r="A31" s="325" t="s">
        <v>121</v>
      </c>
      <c r="B31" s="326"/>
      <c r="C31" s="326"/>
      <c r="D31" s="326"/>
      <c r="E31" s="326"/>
      <c r="F31" s="326"/>
      <c r="G31" s="326"/>
      <c r="H31" s="327"/>
      <c r="I31" s="328">
        <f>J30*7000</f>
        <v>0</v>
      </c>
      <c r="J31" s="329"/>
      <c r="K31" s="4"/>
      <c r="L31" s="4"/>
    </row>
    <row r="32" spans="1:12" ht="16.5" customHeight="1">
      <c r="A32" s="330" t="s">
        <v>134</v>
      </c>
      <c r="B32" s="330"/>
      <c r="C32" s="330"/>
      <c r="D32" s="330"/>
      <c r="E32" s="330"/>
      <c r="F32" s="330"/>
      <c r="G32" s="330"/>
      <c r="H32" s="330"/>
      <c r="I32" s="330"/>
      <c r="J32" s="330"/>
      <c r="K32" s="4"/>
    </row>
    <row r="33" spans="1:12" ht="21" customHeight="1">
      <c r="A33" s="331" t="s">
        <v>122</v>
      </c>
      <c r="B33" s="331"/>
      <c r="C33" s="331"/>
      <c r="D33" s="331"/>
      <c r="E33" s="331"/>
      <c r="F33" s="331"/>
      <c r="G33" s="331"/>
      <c r="H33" s="331"/>
      <c r="I33" s="331"/>
      <c r="J33" s="331"/>
      <c r="K33" s="4"/>
      <c r="L33" s="4"/>
    </row>
    <row r="34" spans="1:12" ht="12" customHeight="1">
      <c r="A34" s="11"/>
      <c r="B34" s="11"/>
      <c r="C34" s="11"/>
      <c r="D34" s="11"/>
      <c r="E34" s="11"/>
      <c r="F34" s="11"/>
      <c r="G34" s="11"/>
      <c r="H34" s="11"/>
      <c r="I34" s="11"/>
      <c r="J34" s="11"/>
      <c r="K34" s="4"/>
      <c r="L34" s="4"/>
    </row>
    <row r="35" spans="1:12">
      <c r="A35" s="4"/>
      <c r="B35" s="4"/>
      <c r="C35" s="4"/>
      <c r="D35" s="4"/>
      <c r="E35" s="4"/>
      <c r="F35" s="4"/>
      <c r="G35" s="4"/>
      <c r="H35" s="4"/>
      <c r="I35" s="4"/>
      <c r="J35" s="4"/>
      <c r="K35" s="4"/>
      <c r="L35" s="4"/>
    </row>
    <row r="36" spans="1:12">
      <c r="A36" s="281" t="s">
        <v>7</v>
      </c>
      <c r="B36" s="282"/>
      <c r="C36" s="282"/>
      <c r="D36" s="282"/>
      <c r="E36" s="282"/>
      <c r="F36" s="282"/>
      <c r="G36" s="282"/>
      <c r="H36" s="282"/>
      <c r="I36" s="282"/>
      <c r="J36" s="282"/>
    </row>
    <row r="37" spans="1:12" ht="15" customHeight="1">
      <c r="A37" s="282"/>
      <c r="B37" s="282"/>
      <c r="C37" s="282"/>
      <c r="D37" s="282"/>
      <c r="E37" s="282"/>
      <c r="F37" s="282"/>
      <c r="G37" s="282"/>
      <c r="H37" s="282"/>
      <c r="I37" s="282"/>
      <c r="J37" s="282"/>
    </row>
    <row r="38" spans="1:12" ht="15" customHeight="1">
      <c r="A38" s="271" t="s">
        <v>8</v>
      </c>
      <c r="B38" s="271"/>
      <c r="C38" s="271"/>
      <c r="D38" s="271"/>
      <c r="E38" s="271"/>
      <c r="F38" s="271"/>
      <c r="G38" s="271"/>
      <c r="H38" s="271"/>
      <c r="I38" s="271"/>
      <c r="J38" s="271"/>
    </row>
    <row r="39" spans="1:12" ht="15" customHeight="1">
      <c r="A39" s="272"/>
      <c r="B39" s="272"/>
      <c r="C39" s="272"/>
      <c r="D39" s="272"/>
      <c r="E39" s="272"/>
      <c r="F39" s="272"/>
      <c r="G39" s="272"/>
      <c r="H39" s="272"/>
      <c r="I39" s="272"/>
      <c r="J39" s="272"/>
    </row>
    <row r="40" spans="1:12" ht="11.25" customHeight="1" thickBot="1">
      <c r="A40" s="1"/>
      <c r="B40" s="1"/>
      <c r="C40" s="1"/>
      <c r="D40" s="1"/>
      <c r="E40" s="1"/>
      <c r="F40" s="1"/>
      <c r="G40" s="1"/>
      <c r="H40" s="1"/>
      <c r="I40" s="1"/>
      <c r="J40" s="1"/>
    </row>
    <row r="41" spans="1:12" ht="15" customHeight="1" thickBot="1">
      <c r="A41" s="340" t="s">
        <v>9</v>
      </c>
      <c r="B41" s="341"/>
      <c r="C41" s="60" t="s">
        <v>10</v>
      </c>
      <c r="D41" s="346" t="s">
        <v>11</v>
      </c>
      <c r="E41" s="293"/>
      <c r="F41" s="293"/>
      <c r="G41" s="293"/>
      <c r="H41" s="293"/>
      <c r="I41" s="293"/>
      <c r="J41" s="294"/>
      <c r="K41" s="4"/>
    </row>
    <row r="42" spans="1:12" ht="15" customHeight="1">
      <c r="A42" s="342"/>
      <c r="B42" s="343"/>
      <c r="C42" s="61" t="s">
        <v>12</v>
      </c>
      <c r="D42" s="347" t="s">
        <v>13</v>
      </c>
      <c r="E42" s="296"/>
      <c r="F42" s="347" t="s">
        <v>14</v>
      </c>
      <c r="G42" s="296"/>
      <c r="H42" s="350" t="s">
        <v>15</v>
      </c>
      <c r="I42" s="333"/>
      <c r="J42" s="352" t="s">
        <v>16</v>
      </c>
      <c r="K42" s="4"/>
    </row>
    <row r="43" spans="1:12" ht="15" customHeight="1">
      <c r="A43" s="342"/>
      <c r="B43" s="343"/>
      <c r="C43" s="61" t="s">
        <v>17</v>
      </c>
      <c r="D43" s="348"/>
      <c r="E43" s="349"/>
      <c r="F43" s="348"/>
      <c r="G43" s="349"/>
      <c r="H43" s="351"/>
      <c r="I43" s="333"/>
      <c r="J43" s="352"/>
      <c r="K43" s="4"/>
    </row>
    <row r="44" spans="1:12" ht="15" customHeight="1" thickBot="1">
      <c r="A44" s="344"/>
      <c r="B44" s="345"/>
      <c r="C44" s="62" t="s">
        <v>18</v>
      </c>
      <c r="D44" s="354" t="s">
        <v>19</v>
      </c>
      <c r="E44" s="355"/>
      <c r="F44" s="354" t="s">
        <v>20</v>
      </c>
      <c r="G44" s="355"/>
      <c r="H44" s="332" t="s">
        <v>21</v>
      </c>
      <c r="I44" s="333"/>
      <c r="J44" s="353"/>
      <c r="K44" s="4"/>
    </row>
    <row r="45" spans="1:12" ht="28" customHeight="1" thickBot="1">
      <c r="A45" s="58" t="s">
        <v>22</v>
      </c>
      <c r="B45" s="13" t="s">
        <v>23</v>
      </c>
      <c r="C45" s="59">
        <v>1</v>
      </c>
      <c r="D45" s="47"/>
      <c r="E45" s="48" t="s">
        <v>127</v>
      </c>
      <c r="F45" s="47"/>
      <c r="G45" s="48" t="s">
        <v>128</v>
      </c>
      <c r="H45" s="53"/>
      <c r="I45" s="54" t="s">
        <v>24</v>
      </c>
      <c r="J45" s="71">
        <f>IF(D45="○",C45*1,(IF(F45="○",C45*2,(IF(H45="○",C45*3,0)))))</f>
        <v>0</v>
      </c>
      <c r="K45" s="4"/>
    </row>
    <row r="46" spans="1:12" ht="28" customHeight="1" thickBot="1">
      <c r="A46" s="44" t="s">
        <v>25</v>
      </c>
      <c r="B46" s="5" t="s">
        <v>26</v>
      </c>
      <c r="C46" s="45">
        <v>2</v>
      </c>
      <c r="D46" s="53"/>
      <c r="E46" s="48" t="s">
        <v>27</v>
      </c>
      <c r="F46" s="47"/>
      <c r="G46" s="48" t="s">
        <v>28</v>
      </c>
      <c r="H46" s="53"/>
      <c r="I46" s="51" t="s">
        <v>29</v>
      </c>
      <c r="J46" s="71">
        <f>IF(D46="○",C46*1,(IF(F46="○",C46*2,(IF(H46="○",C46*3,0)))))</f>
        <v>0</v>
      </c>
      <c r="K46" s="4"/>
    </row>
    <row r="47" spans="1:12" ht="26.25" customHeight="1" thickBot="1">
      <c r="A47" s="65" t="s">
        <v>72</v>
      </c>
      <c r="B47" s="66" t="s">
        <v>280</v>
      </c>
      <c r="C47" s="46">
        <v>30</v>
      </c>
      <c r="D47" s="334"/>
      <c r="E47" s="335"/>
      <c r="F47" s="52"/>
      <c r="G47" s="64" t="s">
        <v>129</v>
      </c>
      <c r="H47" s="336"/>
      <c r="I47" s="337"/>
      <c r="J47" s="72">
        <f>IF(F47="○",C47*2,0)</f>
        <v>0</v>
      </c>
      <c r="K47" s="4"/>
    </row>
    <row r="48" spans="1:12" ht="74.25" customHeight="1" thickBot="1">
      <c r="A48" s="65" t="s">
        <v>77</v>
      </c>
      <c r="B48" s="67" t="s">
        <v>30</v>
      </c>
      <c r="C48" s="63" t="s">
        <v>132</v>
      </c>
      <c r="D48" s="317" t="s">
        <v>261</v>
      </c>
      <c r="E48" s="318"/>
      <c r="F48" s="318"/>
      <c r="G48" s="319"/>
      <c r="H48" s="18"/>
      <c r="I48" s="25" t="s">
        <v>131</v>
      </c>
      <c r="J48" s="73">
        <f>IF(H48="",0,IF(H48&lt;5,2,IF(H48&lt;25,4,IF(H48&lt;49,6,ROUNDUP((H48-48)/12,0)*2+6))))</f>
        <v>0</v>
      </c>
      <c r="K48" s="4"/>
    </row>
    <row r="49" spans="1:11" ht="28" customHeight="1" thickBot="1">
      <c r="A49" s="65" t="s">
        <v>80</v>
      </c>
      <c r="B49" s="67" t="s">
        <v>31</v>
      </c>
      <c r="C49" s="45">
        <v>1</v>
      </c>
      <c r="D49" s="47"/>
      <c r="E49" s="48" t="s">
        <v>32</v>
      </c>
      <c r="F49" s="47"/>
      <c r="G49" s="48" t="s">
        <v>33</v>
      </c>
      <c r="H49" s="53"/>
      <c r="I49" s="51" t="s">
        <v>34</v>
      </c>
      <c r="J49" s="71">
        <f>IF(D49="○",C49*1,(IF(F49="○",C49*2,(IF(H49="○",C49*3,0)))))</f>
        <v>0</v>
      </c>
      <c r="K49" s="4"/>
    </row>
    <row r="50" spans="1:11" ht="36.75" customHeight="1" thickBot="1">
      <c r="A50" s="65" t="s">
        <v>85</v>
      </c>
      <c r="B50" s="67" t="s">
        <v>145</v>
      </c>
      <c r="C50" s="45">
        <v>2</v>
      </c>
      <c r="D50" s="47"/>
      <c r="E50" s="49" t="s">
        <v>146</v>
      </c>
      <c r="F50" s="50"/>
      <c r="G50" s="49" t="s">
        <v>147</v>
      </c>
      <c r="H50" s="338"/>
      <c r="I50" s="339"/>
      <c r="J50" s="74">
        <f>IF(D50="○",C50*1,(IF(F50="○",C50*2,0)))</f>
        <v>0</v>
      </c>
      <c r="K50" s="4"/>
    </row>
    <row r="51" spans="1:11" ht="28" customHeight="1">
      <c r="A51" s="65" t="s">
        <v>87</v>
      </c>
      <c r="B51" s="67" t="s">
        <v>126</v>
      </c>
      <c r="C51" s="45">
        <v>1</v>
      </c>
      <c r="D51" s="47"/>
      <c r="E51" s="49" t="s">
        <v>277</v>
      </c>
      <c r="F51" s="53"/>
      <c r="G51" s="195" t="s">
        <v>278</v>
      </c>
      <c r="H51" s="53"/>
      <c r="I51" s="55" t="s">
        <v>279</v>
      </c>
      <c r="J51" s="71">
        <f>IF(D51="○",C51*1,(IF(F51="○",C51*2,(IF(H51="○",C51*3,0)))))</f>
        <v>0</v>
      </c>
      <c r="K51" s="4"/>
    </row>
    <row r="52" spans="1:11" ht="28" customHeight="1">
      <c r="A52" s="135" t="s">
        <v>35</v>
      </c>
      <c r="B52" s="67" t="s">
        <v>148</v>
      </c>
      <c r="C52" s="45">
        <v>3</v>
      </c>
      <c r="D52" s="334"/>
      <c r="E52" s="335"/>
      <c r="F52" s="47"/>
      <c r="G52" s="48" t="s">
        <v>149</v>
      </c>
      <c r="H52" s="47"/>
      <c r="I52" s="48" t="s">
        <v>150</v>
      </c>
      <c r="J52" s="71">
        <f>IF(F52="○",C52*2,(IF(H52="○",C52*3,0)))</f>
        <v>0</v>
      </c>
      <c r="K52" s="79"/>
    </row>
    <row r="53" spans="1:11" ht="28" customHeight="1" thickBot="1">
      <c r="A53" s="65" t="s">
        <v>36</v>
      </c>
      <c r="B53" s="67" t="s">
        <v>152</v>
      </c>
      <c r="C53" s="45">
        <v>3</v>
      </c>
      <c r="D53" s="47"/>
      <c r="E53" s="48" t="s">
        <v>37</v>
      </c>
      <c r="F53" s="360"/>
      <c r="G53" s="361"/>
      <c r="H53" s="361"/>
      <c r="I53" s="362"/>
      <c r="J53" s="74">
        <f>IF(D53="○",C53*1,0)</f>
        <v>0</v>
      </c>
      <c r="K53" s="4"/>
    </row>
    <row r="54" spans="1:11" ht="28" customHeight="1">
      <c r="A54" s="65" t="s">
        <v>96</v>
      </c>
      <c r="B54" s="67" t="s">
        <v>38</v>
      </c>
      <c r="C54" s="45">
        <v>5</v>
      </c>
      <c r="D54" s="334"/>
      <c r="E54" s="335"/>
      <c r="F54" s="53"/>
      <c r="G54" s="55" t="s">
        <v>39</v>
      </c>
      <c r="H54" s="56"/>
      <c r="I54" s="55" t="s">
        <v>40</v>
      </c>
      <c r="J54" s="71">
        <f>IF(F54="○",C54*2,(IF(H54="○",C54*3,0)))</f>
        <v>0</v>
      </c>
      <c r="K54" s="4"/>
    </row>
    <row r="55" spans="1:11" ht="28" customHeight="1" thickBot="1">
      <c r="A55" s="65" t="s">
        <v>101</v>
      </c>
      <c r="B55" s="67" t="s">
        <v>42</v>
      </c>
      <c r="C55" s="45">
        <v>2</v>
      </c>
      <c r="D55" s="47"/>
      <c r="E55" s="48" t="s">
        <v>43</v>
      </c>
      <c r="F55" s="47"/>
      <c r="G55" s="48" t="s">
        <v>44</v>
      </c>
      <c r="H55" s="47"/>
      <c r="I55" s="48" t="s">
        <v>45</v>
      </c>
      <c r="J55" s="71">
        <f>IF(D55="○",C55*1,(IF(F55="○",C55*2,(IF(H55="○",C55*3,0)))))</f>
        <v>0</v>
      </c>
      <c r="K55" s="4"/>
    </row>
    <row r="56" spans="1:11" ht="28" customHeight="1" thickBot="1">
      <c r="A56" s="65" t="s">
        <v>41</v>
      </c>
      <c r="B56" s="67" t="s">
        <v>48</v>
      </c>
      <c r="C56" s="45">
        <v>1</v>
      </c>
      <c r="D56" s="47"/>
      <c r="E56" s="48" t="s">
        <v>49</v>
      </c>
      <c r="F56" s="53"/>
      <c r="G56" s="48" t="s">
        <v>50</v>
      </c>
      <c r="H56" s="53"/>
      <c r="I56" s="48" t="s">
        <v>51</v>
      </c>
      <c r="J56" s="71">
        <f>IF(D56="○",C56*1,(IF(F56="○",C56*2,(IF(H56="○",C56*3,0)))))</f>
        <v>0</v>
      </c>
      <c r="K56" s="4"/>
    </row>
    <row r="57" spans="1:11" ht="28" customHeight="1" thickBot="1">
      <c r="A57" s="65" t="s">
        <v>46</v>
      </c>
      <c r="B57" s="67" t="s">
        <v>53</v>
      </c>
      <c r="C57" s="45">
        <v>1</v>
      </c>
      <c r="D57" s="53"/>
      <c r="E57" s="51">
        <v>1</v>
      </c>
      <c r="F57" s="50"/>
      <c r="G57" s="51">
        <v>2</v>
      </c>
      <c r="H57" s="53"/>
      <c r="I57" s="51" t="s">
        <v>54</v>
      </c>
      <c r="J57" s="71">
        <f>IF(D57="○",C57*1,(IF(F57="○",C57*2,(IF(H57="○",C57*3,0)))))</f>
        <v>0</v>
      </c>
      <c r="K57" s="4"/>
    </row>
    <row r="58" spans="1:11" ht="28" customHeight="1" thickBot="1">
      <c r="A58" s="65" t="s">
        <v>47</v>
      </c>
      <c r="B58" s="67" t="s">
        <v>56</v>
      </c>
      <c r="C58" s="45">
        <v>1</v>
      </c>
      <c r="D58" s="57"/>
      <c r="E58" s="363" t="s">
        <v>57</v>
      </c>
      <c r="F58" s="363"/>
      <c r="G58" s="363"/>
      <c r="H58" s="363"/>
      <c r="I58" s="364"/>
      <c r="J58" s="74">
        <f>D58</f>
        <v>0</v>
      </c>
      <c r="K58" s="4"/>
    </row>
    <row r="59" spans="1:11" ht="28" customHeight="1" thickBot="1">
      <c r="A59" s="44" t="s">
        <v>52</v>
      </c>
      <c r="B59" s="5" t="s">
        <v>151</v>
      </c>
      <c r="C59" s="45">
        <v>1</v>
      </c>
      <c r="D59" s="57"/>
      <c r="E59" s="363" t="s">
        <v>57</v>
      </c>
      <c r="F59" s="363"/>
      <c r="G59" s="363"/>
      <c r="H59" s="363"/>
      <c r="I59" s="364"/>
      <c r="J59" s="74">
        <f>D59</f>
        <v>0</v>
      </c>
      <c r="K59" s="4"/>
    </row>
    <row r="60" spans="1:11" ht="28" customHeight="1" thickBot="1">
      <c r="A60" s="356" t="s">
        <v>58</v>
      </c>
      <c r="B60" s="357"/>
      <c r="C60" s="357"/>
      <c r="D60" s="358"/>
      <c r="E60" s="357"/>
      <c r="F60" s="357"/>
      <c r="G60" s="357"/>
      <c r="H60" s="357"/>
      <c r="I60" s="359"/>
      <c r="J60" s="75">
        <f>SUM(J45:J59)</f>
        <v>0</v>
      </c>
      <c r="K60" s="4"/>
    </row>
    <row r="61" spans="1:11" ht="16.5" customHeight="1">
      <c r="A61" s="330" t="s">
        <v>133</v>
      </c>
      <c r="B61" s="330"/>
      <c r="C61" s="330"/>
      <c r="D61" s="330"/>
      <c r="E61" s="330"/>
      <c r="F61" s="330"/>
      <c r="G61" s="330"/>
      <c r="H61" s="330"/>
      <c r="I61" s="330"/>
      <c r="J61" s="330"/>
      <c r="K61" s="4"/>
    </row>
    <row r="62" spans="1:11">
      <c r="A62" s="330" t="s">
        <v>282</v>
      </c>
      <c r="B62" s="330"/>
      <c r="C62" s="330"/>
      <c r="D62" s="330"/>
      <c r="E62" s="330"/>
      <c r="F62" s="330"/>
      <c r="G62" s="330"/>
      <c r="H62" s="330"/>
      <c r="I62" s="330"/>
      <c r="J62" s="330"/>
      <c r="K62" s="4"/>
    </row>
  </sheetData>
  <mergeCells count="55">
    <mergeCell ref="A60:I60"/>
    <mergeCell ref="A61:J61"/>
    <mergeCell ref="A62:J62"/>
    <mergeCell ref="D52:E52"/>
    <mergeCell ref="F53:I53"/>
    <mergeCell ref="D54:E54"/>
    <mergeCell ref="E58:I58"/>
    <mergeCell ref="E59:I59"/>
    <mergeCell ref="D47:E47"/>
    <mergeCell ref="H47:I47"/>
    <mergeCell ref="D48:G48"/>
    <mergeCell ref="H50:I50"/>
    <mergeCell ref="A36:J37"/>
    <mergeCell ref="A38:J39"/>
    <mergeCell ref="A41:B44"/>
    <mergeCell ref="D41:J41"/>
    <mergeCell ref="D42:E43"/>
    <mergeCell ref="F42:G43"/>
    <mergeCell ref="H42:I43"/>
    <mergeCell ref="J42:J44"/>
    <mergeCell ref="D44:E44"/>
    <mergeCell ref="F44:G44"/>
    <mergeCell ref="A31:H31"/>
    <mergeCell ref="I31:J31"/>
    <mergeCell ref="A32:J32"/>
    <mergeCell ref="A33:J33"/>
    <mergeCell ref="H44:I44"/>
    <mergeCell ref="D28:F28"/>
    <mergeCell ref="I28:I29"/>
    <mergeCell ref="D29:F29"/>
    <mergeCell ref="A30:I30"/>
    <mergeCell ref="H13:I13"/>
    <mergeCell ref="D17:F17"/>
    <mergeCell ref="D19:G19"/>
    <mergeCell ref="H20:I20"/>
    <mergeCell ref="D24:F24"/>
    <mergeCell ref="I24:I26"/>
    <mergeCell ref="D25:F25"/>
    <mergeCell ref="D26:F26"/>
    <mergeCell ref="A9:B11"/>
    <mergeCell ref="C9:C11"/>
    <mergeCell ref="D9:J9"/>
    <mergeCell ref="D10:E10"/>
    <mergeCell ref="F10:G10"/>
    <mergeCell ref="H10:I10"/>
    <mergeCell ref="J10:J11"/>
    <mergeCell ref="D11:E11"/>
    <mergeCell ref="F11:G11"/>
    <mergeCell ref="H11:I11"/>
    <mergeCell ref="A7:J8"/>
    <mergeCell ref="H1:J1"/>
    <mergeCell ref="G2:G3"/>
    <mergeCell ref="H2:J2"/>
    <mergeCell ref="H3:J3"/>
    <mergeCell ref="A5:J6"/>
  </mergeCells>
  <phoneticPr fontId="1"/>
  <pageMargins left="0.70866141732283472" right="0.70866141732283472" top="0.74803149606299213" bottom="0.35433070866141736" header="0.31496062992125984" footer="0.31496062992125984"/>
  <pageSetup paperSize="9" orientation="portrait" r:id="rId1"/>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714F3-1A38-4EC3-A773-3C4C58E8FB1A}">
  <sheetPr>
    <tabColor theme="9" tint="-0.249977111117893"/>
  </sheetPr>
  <dimension ref="A1:F103"/>
  <sheetViews>
    <sheetView topLeftCell="A4" workbookViewId="0">
      <selection activeCell="C8" sqref="C8"/>
    </sheetView>
  </sheetViews>
  <sheetFormatPr defaultColWidth="9" defaultRowHeight="12"/>
  <cols>
    <col min="1" max="1" width="3.08984375" style="107" customWidth="1"/>
    <col min="2" max="2" width="14.6328125" style="107" customWidth="1"/>
    <col min="3" max="3" width="74.36328125" style="107" customWidth="1"/>
    <col min="4" max="4" width="14.6328125" style="107" customWidth="1"/>
    <col min="5" max="5" width="18.26953125" style="107" customWidth="1"/>
    <col min="6" max="16384" width="9" style="107"/>
  </cols>
  <sheetData>
    <row r="1" spans="1:3" ht="14" customHeight="1">
      <c r="A1" s="106" t="s">
        <v>247</v>
      </c>
    </row>
    <row r="2" spans="1:3" ht="14" customHeight="1">
      <c r="A2" s="107" t="s">
        <v>308</v>
      </c>
    </row>
    <row r="3" spans="1:3" ht="14" customHeight="1">
      <c r="B3" s="107" t="s">
        <v>305</v>
      </c>
    </row>
    <row r="5" spans="1:3" s="78" customFormat="1" ht="32" customHeight="1">
      <c r="A5" s="122" t="s">
        <v>187</v>
      </c>
      <c r="B5" s="108" t="s">
        <v>307</v>
      </c>
      <c r="C5" s="109" t="s">
        <v>309</v>
      </c>
    </row>
    <row r="6" spans="1:3" s="78" customFormat="1" ht="14" customHeight="1">
      <c r="A6" s="123" t="s">
        <v>188</v>
      </c>
      <c r="B6" s="110" t="s">
        <v>211</v>
      </c>
      <c r="C6" s="110" t="s">
        <v>294</v>
      </c>
    </row>
    <row r="7" spans="1:3" s="78" customFormat="1" ht="32" customHeight="1">
      <c r="A7" s="124" t="s">
        <v>189</v>
      </c>
      <c r="B7" s="111" t="s">
        <v>212</v>
      </c>
      <c r="C7" s="109" t="s">
        <v>319</v>
      </c>
    </row>
    <row r="8" spans="1:3" s="78" customFormat="1" ht="92.25" customHeight="1">
      <c r="A8" s="123" t="s">
        <v>190</v>
      </c>
      <c r="B8" s="110" t="s">
        <v>213</v>
      </c>
      <c r="C8" s="109" t="s">
        <v>263</v>
      </c>
    </row>
    <row r="9" spans="1:3" s="78" customFormat="1" ht="14" customHeight="1">
      <c r="A9" s="125" t="s">
        <v>191</v>
      </c>
      <c r="B9" s="112" t="s">
        <v>177</v>
      </c>
      <c r="C9" s="110" t="s">
        <v>306</v>
      </c>
    </row>
    <row r="11" spans="1:3" ht="14" customHeight="1">
      <c r="A11" s="98" t="s">
        <v>289</v>
      </c>
    </row>
    <row r="12" spans="1:3" ht="14" customHeight="1">
      <c r="A12" s="126" t="s">
        <v>187</v>
      </c>
      <c r="B12" s="108" t="s">
        <v>307</v>
      </c>
      <c r="C12" s="108" t="s">
        <v>311</v>
      </c>
    </row>
    <row r="13" spans="1:3" ht="14" customHeight="1">
      <c r="A13" s="104" t="s">
        <v>188</v>
      </c>
      <c r="B13" s="110" t="s">
        <v>214</v>
      </c>
      <c r="C13" s="109" t="s">
        <v>312</v>
      </c>
    </row>
    <row r="14" spans="1:3" ht="40.5" customHeight="1">
      <c r="A14" s="104" t="s">
        <v>189</v>
      </c>
      <c r="B14" s="109" t="s">
        <v>213</v>
      </c>
      <c r="C14" s="109" t="s">
        <v>264</v>
      </c>
    </row>
    <row r="15" spans="1:3" ht="32" customHeight="1">
      <c r="A15" s="104" t="s">
        <v>190</v>
      </c>
      <c r="B15" s="109" t="s">
        <v>310</v>
      </c>
      <c r="C15" s="109" t="s">
        <v>318</v>
      </c>
    </row>
    <row r="16" spans="1:3" ht="14" customHeight="1">
      <c r="A16" s="128" t="s">
        <v>191</v>
      </c>
      <c r="B16" s="112" t="s">
        <v>140</v>
      </c>
      <c r="C16" s="112" t="s">
        <v>256</v>
      </c>
    </row>
    <row r="18" spans="1:5" ht="18" customHeight="1">
      <c r="A18" s="106" t="s">
        <v>313</v>
      </c>
    </row>
    <row r="19" spans="1:5" ht="14" customHeight="1">
      <c r="A19" s="122" t="s">
        <v>187</v>
      </c>
      <c r="B19" s="108" t="s">
        <v>215</v>
      </c>
      <c r="C19" s="108" t="s">
        <v>217</v>
      </c>
    </row>
    <row r="20" spans="1:5" ht="32" customHeight="1">
      <c r="A20" s="123" t="s">
        <v>188</v>
      </c>
      <c r="B20" s="110" t="s">
        <v>216</v>
      </c>
      <c r="C20" s="109" t="s">
        <v>271</v>
      </c>
    </row>
    <row r="21" spans="1:5" ht="32" customHeight="1">
      <c r="A21" s="124" t="s">
        <v>189</v>
      </c>
      <c r="B21" s="111" t="s">
        <v>143</v>
      </c>
      <c r="C21" s="113" t="s">
        <v>218</v>
      </c>
    </row>
    <row r="22" spans="1:5" ht="32" customHeight="1">
      <c r="A22" s="123" t="s">
        <v>190</v>
      </c>
      <c r="B22" s="110" t="s">
        <v>141</v>
      </c>
      <c r="C22" s="109" t="s">
        <v>219</v>
      </c>
    </row>
    <row r="23" spans="1:5" ht="14" customHeight="1">
      <c r="A23" s="129" t="s">
        <v>191</v>
      </c>
      <c r="B23" s="112" t="s">
        <v>140</v>
      </c>
      <c r="C23" s="112" t="s">
        <v>256</v>
      </c>
    </row>
    <row r="25" spans="1:5" ht="14" customHeight="1">
      <c r="A25" s="100" t="s">
        <v>204</v>
      </c>
      <c r="B25" s="88"/>
      <c r="C25" s="201"/>
      <c r="D25" s="103"/>
      <c r="E25" s="103"/>
    </row>
    <row r="26" spans="1:5" ht="36">
      <c r="A26" s="104" t="s">
        <v>187</v>
      </c>
      <c r="B26" s="2" t="s">
        <v>239</v>
      </c>
      <c r="C26" s="101" t="s">
        <v>240</v>
      </c>
      <c r="D26" s="103"/>
      <c r="E26" s="103"/>
    </row>
    <row r="27" spans="1:5" ht="14" customHeight="1">
      <c r="A27" s="104" t="s">
        <v>188</v>
      </c>
      <c r="B27" s="2" t="s">
        <v>314</v>
      </c>
      <c r="C27" s="101" t="s">
        <v>315</v>
      </c>
      <c r="D27" s="103"/>
      <c r="E27" s="103"/>
    </row>
    <row r="28" spans="1:5" ht="13">
      <c r="B28" s="201"/>
      <c r="C28" s="201"/>
      <c r="D28" s="103"/>
      <c r="E28" s="103"/>
    </row>
    <row r="29" spans="1:5" ht="13">
      <c r="A29" s="114"/>
      <c r="B29" s="201"/>
      <c r="C29" s="201"/>
      <c r="D29" s="103"/>
      <c r="E29" s="103"/>
    </row>
    <row r="30" spans="1:5" ht="11.25" customHeight="1"/>
    <row r="31" spans="1:5">
      <c r="A31" s="106" t="s">
        <v>255</v>
      </c>
    </row>
    <row r="32" spans="1:5" ht="24">
      <c r="A32" s="115" t="s">
        <v>22</v>
      </c>
      <c r="B32" s="89" t="s">
        <v>65</v>
      </c>
      <c r="C32" s="116" t="s">
        <v>205</v>
      </c>
    </row>
    <row r="33" spans="1:3" ht="24">
      <c r="A33" s="115" t="s">
        <v>25</v>
      </c>
      <c r="B33" s="89" t="s">
        <v>69</v>
      </c>
      <c r="C33" s="116" t="s">
        <v>206</v>
      </c>
    </row>
    <row r="34" spans="1:3" ht="24">
      <c r="A34" s="115" t="s">
        <v>72</v>
      </c>
      <c r="B34" s="89" t="s">
        <v>73</v>
      </c>
      <c r="C34" s="99" t="s">
        <v>199</v>
      </c>
    </row>
    <row r="35" spans="1:3" ht="13.5" customHeight="1">
      <c r="A35" s="115" t="s">
        <v>77</v>
      </c>
      <c r="B35" s="89" t="s">
        <v>26</v>
      </c>
      <c r="C35" s="99" t="s">
        <v>199</v>
      </c>
    </row>
    <row r="36" spans="1:3" ht="36">
      <c r="A36" s="115" t="s">
        <v>80</v>
      </c>
      <c r="B36" s="89" t="s">
        <v>81</v>
      </c>
      <c r="C36" s="99" t="s">
        <v>200</v>
      </c>
    </row>
    <row r="37" spans="1:3" ht="24">
      <c r="A37" s="115" t="s">
        <v>85</v>
      </c>
      <c r="B37" s="89" t="s">
        <v>153</v>
      </c>
      <c r="C37" s="118" t="s">
        <v>241</v>
      </c>
    </row>
    <row r="38" spans="1:3" ht="24">
      <c r="A38" s="115" t="s">
        <v>87</v>
      </c>
      <c r="B38" s="89" t="s">
        <v>88</v>
      </c>
      <c r="C38" s="99" t="s">
        <v>201</v>
      </c>
    </row>
    <row r="39" spans="1:3" ht="24">
      <c r="A39" s="115" t="s">
        <v>35</v>
      </c>
      <c r="B39" s="89" t="s">
        <v>92</v>
      </c>
      <c r="C39" s="99" t="s">
        <v>207</v>
      </c>
    </row>
    <row r="40" spans="1:3">
      <c r="A40" s="115" t="s">
        <v>36</v>
      </c>
      <c r="B40" s="89" t="s">
        <v>93</v>
      </c>
      <c r="C40" s="99" t="s">
        <v>199</v>
      </c>
    </row>
    <row r="41" spans="1:3" ht="36">
      <c r="A41" s="115" t="s">
        <v>96</v>
      </c>
      <c r="B41" s="89" t="s">
        <v>97</v>
      </c>
      <c r="C41" s="99" t="s">
        <v>202</v>
      </c>
    </row>
    <row r="42" spans="1:3" ht="24">
      <c r="A42" s="115" t="s">
        <v>101</v>
      </c>
      <c r="B42" s="89" t="s">
        <v>102</v>
      </c>
      <c r="C42" s="99" t="s">
        <v>208</v>
      </c>
    </row>
    <row r="43" spans="1:3" ht="48">
      <c r="A43" s="115" t="s">
        <v>106</v>
      </c>
      <c r="B43" s="89" t="s">
        <v>107</v>
      </c>
      <c r="C43" s="99" t="s">
        <v>203</v>
      </c>
    </row>
    <row r="44" spans="1:3" ht="36">
      <c r="A44" s="115" t="s">
        <v>46</v>
      </c>
      <c r="B44" s="89" t="s">
        <v>111</v>
      </c>
      <c r="C44" s="99" t="s">
        <v>209</v>
      </c>
    </row>
    <row r="45" spans="1:3" ht="36">
      <c r="A45" s="115" t="s">
        <v>47</v>
      </c>
      <c r="B45" s="89" t="s">
        <v>113</v>
      </c>
      <c r="C45" s="99" t="s">
        <v>242</v>
      </c>
    </row>
    <row r="46" spans="1:3" ht="24">
      <c r="A46" s="115" t="s">
        <v>52</v>
      </c>
      <c r="B46" s="89" t="s">
        <v>114</v>
      </c>
      <c r="C46" s="99" t="s">
        <v>250</v>
      </c>
    </row>
    <row r="47" spans="1:3">
      <c r="A47" s="115" t="s">
        <v>55</v>
      </c>
      <c r="B47" s="89" t="s">
        <v>115</v>
      </c>
      <c r="C47" s="99" t="s">
        <v>199</v>
      </c>
    </row>
    <row r="48" spans="1:3">
      <c r="A48" s="115" t="s">
        <v>117</v>
      </c>
      <c r="B48" s="89" t="s">
        <v>118</v>
      </c>
      <c r="C48" s="117" t="s">
        <v>210</v>
      </c>
    </row>
    <row r="49" spans="1:3" ht="24">
      <c r="A49" s="115" t="s">
        <v>119</v>
      </c>
      <c r="B49" s="89" t="s">
        <v>120</v>
      </c>
      <c r="C49" s="116" t="s">
        <v>243</v>
      </c>
    </row>
    <row r="51" spans="1:3">
      <c r="A51" s="107" t="s">
        <v>220</v>
      </c>
    </row>
    <row r="52" spans="1:3">
      <c r="B52" s="107" t="s">
        <v>272</v>
      </c>
    </row>
    <row r="53" spans="1:3">
      <c r="A53" s="94" t="s">
        <v>22</v>
      </c>
      <c r="B53" s="97" t="s">
        <v>23</v>
      </c>
      <c r="C53" s="99" t="s">
        <v>199</v>
      </c>
    </row>
    <row r="54" spans="1:3">
      <c r="A54" s="94" t="s">
        <v>25</v>
      </c>
      <c r="B54" s="97" t="s">
        <v>26</v>
      </c>
      <c r="C54" s="99" t="s">
        <v>199</v>
      </c>
    </row>
    <row r="55" spans="1:3">
      <c r="A55" s="115" t="s">
        <v>72</v>
      </c>
      <c r="B55" s="99" t="s">
        <v>280</v>
      </c>
      <c r="C55" s="117" t="s">
        <v>223</v>
      </c>
    </row>
    <row r="56" spans="1:3" ht="24">
      <c r="A56" s="115" t="s">
        <v>77</v>
      </c>
      <c r="B56" s="99" t="s">
        <v>30</v>
      </c>
      <c r="C56" s="99" t="s">
        <v>227</v>
      </c>
    </row>
    <row r="57" spans="1:3" ht="24">
      <c r="A57" s="115" t="s">
        <v>80</v>
      </c>
      <c r="B57" s="99" t="s">
        <v>31</v>
      </c>
      <c r="C57" s="99" t="s">
        <v>192</v>
      </c>
    </row>
    <row r="58" spans="1:3">
      <c r="A58" s="115" t="s">
        <v>85</v>
      </c>
      <c r="B58" s="99" t="s">
        <v>145</v>
      </c>
      <c r="C58" s="117" t="s">
        <v>221</v>
      </c>
    </row>
    <row r="59" spans="1:3" ht="60">
      <c r="A59" s="115" t="s">
        <v>87</v>
      </c>
      <c r="B59" s="97" t="s">
        <v>126</v>
      </c>
      <c r="C59" s="136" t="s">
        <v>281</v>
      </c>
    </row>
    <row r="60" spans="1:3">
      <c r="A60" s="115" t="s">
        <v>35</v>
      </c>
      <c r="B60" s="97" t="s">
        <v>148</v>
      </c>
      <c r="C60" s="99" t="s">
        <v>193</v>
      </c>
    </row>
    <row r="61" spans="1:3" ht="24">
      <c r="A61" s="115" t="s">
        <v>36</v>
      </c>
      <c r="B61" s="99" t="s">
        <v>152</v>
      </c>
      <c r="C61" s="97" t="s">
        <v>254</v>
      </c>
    </row>
    <row r="62" spans="1:3">
      <c r="A62" s="115" t="s">
        <v>96</v>
      </c>
      <c r="B62" s="97" t="s">
        <v>38</v>
      </c>
      <c r="C62" s="99" t="s">
        <v>194</v>
      </c>
    </row>
    <row r="63" spans="1:3">
      <c r="A63" s="115" t="s">
        <v>101</v>
      </c>
      <c r="B63" s="97" t="s">
        <v>42</v>
      </c>
      <c r="C63" s="99" t="s">
        <v>195</v>
      </c>
    </row>
    <row r="64" spans="1:3" ht="24">
      <c r="A64" s="115" t="s">
        <v>41</v>
      </c>
      <c r="B64" s="97" t="s">
        <v>48</v>
      </c>
      <c r="C64" s="99" t="s">
        <v>196</v>
      </c>
    </row>
    <row r="65" spans="1:3">
      <c r="A65" s="115" t="s">
        <v>46</v>
      </c>
      <c r="B65" s="97" t="s">
        <v>53</v>
      </c>
      <c r="C65" s="99" t="s">
        <v>197</v>
      </c>
    </row>
    <row r="66" spans="1:3" ht="24">
      <c r="A66" s="115" t="s">
        <v>47</v>
      </c>
      <c r="B66" s="97" t="s">
        <v>56</v>
      </c>
      <c r="C66" s="99" t="s">
        <v>198</v>
      </c>
    </row>
    <row r="67" spans="1:3" ht="36">
      <c r="A67" s="94" t="s">
        <v>52</v>
      </c>
      <c r="B67" s="97" t="s">
        <v>151</v>
      </c>
      <c r="C67" s="118" t="s">
        <v>222</v>
      </c>
    </row>
    <row r="69" spans="1:3" ht="27" customHeight="1">
      <c r="A69" s="107" t="s">
        <v>224</v>
      </c>
    </row>
    <row r="70" spans="1:3" ht="32.25" customHeight="1">
      <c r="B70" s="365" t="s">
        <v>225</v>
      </c>
      <c r="C70" s="365"/>
    </row>
    <row r="72" spans="1:3">
      <c r="A72" s="107" t="s">
        <v>13</v>
      </c>
      <c r="B72" s="107" t="s">
        <v>226</v>
      </c>
    </row>
    <row r="73" spans="1:3" ht="47.25" customHeight="1">
      <c r="B73" s="365" t="s">
        <v>252</v>
      </c>
      <c r="C73" s="365"/>
    </row>
    <row r="75" spans="1:3" ht="17.25" customHeight="1">
      <c r="A75" s="130" t="s">
        <v>187</v>
      </c>
      <c r="B75" s="119" t="s">
        <v>161</v>
      </c>
      <c r="C75" s="133" t="s">
        <v>229</v>
      </c>
    </row>
    <row r="76" spans="1:3" ht="15" customHeight="1">
      <c r="A76" s="131" t="s">
        <v>188</v>
      </c>
      <c r="B76" s="105" t="s">
        <v>162</v>
      </c>
      <c r="C76" s="134" t="s">
        <v>231</v>
      </c>
    </row>
    <row r="77" spans="1:3" ht="15" customHeight="1">
      <c r="A77" s="131" t="s">
        <v>189</v>
      </c>
      <c r="B77" s="105" t="s">
        <v>163</v>
      </c>
      <c r="C77" s="134" t="s">
        <v>251</v>
      </c>
    </row>
    <row r="78" spans="1:3">
      <c r="A78" s="129" t="s">
        <v>190</v>
      </c>
      <c r="B78" s="120" t="s">
        <v>164</v>
      </c>
      <c r="C78" s="133" t="s">
        <v>230</v>
      </c>
    </row>
    <row r="79" spans="1:3">
      <c r="A79" s="201"/>
      <c r="B79" s="201"/>
      <c r="C79" s="12"/>
    </row>
    <row r="80" spans="1:3">
      <c r="A80" s="201"/>
      <c r="B80" s="201"/>
      <c r="C80" s="12"/>
    </row>
    <row r="81" spans="1:4">
      <c r="A81" s="201"/>
      <c r="B81" s="201"/>
      <c r="C81" s="12"/>
    </row>
    <row r="82" spans="1:4">
      <c r="A82" s="201"/>
      <c r="B82" s="201"/>
      <c r="C82" s="12"/>
    </row>
    <row r="83" spans="1:4">
      <c r="A83" s="201" t="s">
        <v>14</v>
      </c>
      <c r="B83" s="100" t="s">
        <v>228</v>
      </c>
      <c r="C83" s="12"/>
    </row>
    <row r="84" spans="1:4" ht="78.75" customHeight="1">
      <c r="A84" s="201"/>
      <c r="B84" s="365" t="s">
        <v>253</v>
      </c>
      <c r="C84" s="365"/>
    </row>
    <row r="85" spans="1:4">
      <c r="A85" s="201"/>
      <c r="B85" s="100"/>
      <c r="C85" s="12"/>
    </row>
    <row r="86" spans="1:4">
      <c r="A86" s="130" t="s">
        <v>187</v>
      </c>
      <c r="B86" s="119" t="s">
        <v>166</v>
      </c>
      <c r="C86" s="90" t="s">
        <v>165</v>
      </c>
    </row>
    <row r="87" spans="1:4">
      <c r="A87" s="131" t="s">
        <v>188</v>
      </c>
      <c r="B87" s="105" t="s">
        <v>167</v>
      </c>
      <c r="C87" s="93" t="s">
        <v>183</v>
      </c>
    </row>
    <row r="88" spans="1:4">
      <c r="A88" s="127" t="s">
        <v>189</v>
      </c>
      <c r="B88" s="121" t="s">
        <v>168</v>
      </c>
      <c r="C88" s="91" t="s">
        <v>184</v>
      </c>
    </row>
    <row r="89" spans="1:4">
      <c r="A89" s="131" t="s">
        <v>190</v>
      </c>
      <c r="B89" s="105" t="s">
        <v>169</v>
      </c>
      <c r="C89" s="93" t="s">
        <v>185</v>
      </c>
    </row>
    <row r="90" spans="1:4">
      <c r="A90" s="132" t="s">
        <v>191</v>
      </c>
      <c r="B90" s="120" t="s">
        <v>170</v>
      </c>
      <c r="C90" s="92" t="s">
        <v>186</v>
      </c>
    </row>
    <row r="91" spans="1:4">
      <c r="A91" s="201"/>
      <c r="B91" s="12"/>
      <c r="C91" s="12"/>
      <c r="D91" s="12"/>
    </row>
    <row r="92" spans="1:4">
      <c r="A92" s="201"/>
      <c r="B92" s="12"/>
      <c r="C92" s="12"/>
      <c r="D92" s="12"/>
    </row>
    <row r="93" spans="1:4">
      <c r="B93" s="114"/>
      <c r="C93" s="114"/>
      <c r="D93" s="114"/>
    </row>
    <row r="94" spans="1:4">
      <c r="A94" s="114"/>
      <c r="B94" s="114"/>
      <c r="C94" s="114"/>
      <c r="D94" s="114"/>
    </row>
    <row r="95" spans="1:4">
      <c r="A95" s="98" t="s">
        <v>232</v>
      </c>
      <c r="B95" s="114"/>
      <c r="C95" s="114"/>
      <c r="D95" s="114"/>
    </row>
    <row r="96" spans="1:4" ht="60.75" customHeight="1">
      <c r="A96" s="98"/>
      <c r="B96" s="366" t="s">
        <v>233</v>
      </c>
      <c r="C96" s="366"/>
      <c r="D96" s="114"/>
    </row>
    <row r="97" spans="1:6">
      <c r="A97" s="98"/>
      <c r="B97" s="114"/>
      <c r="C97" s="114"/>
      <c r="D97" s="114"/>
    </row>
    <row r="98" spans="1:6" s="96" customFormat="1" ht="13">
      <c r="A98" s="95"/>
      <c r="B98" s="102"/>
      <c r="C98" s="102"/>
      <c r="D98" s="102"/>
      <c r="E98" s="102"/>
      <c r="F98" s="102"/>
    </row>
    <row r="99" spans="1:6" s="96" customFormat="1" ht="13">
      <c r="A99" s="98" t="s">
        <v>234</v>
      </c>
      <c r="B99" s="102"/>
      <c r="C99" s="102"/>
      <c r="D99" s="102"/>
      <c r="E99" s="102"/>
      <c r="F99" s="102"/>
    </row>
    <row r="100" spans="1:6" ht="26.25" customHeight="1">
      <c r="A100" s="367" t="s">
        <v>244</v>
      </c>
      <c r="B100" s="367"/>
      <c r="C100" s="367"/>
      <c r="D100" s="76"/>
      <c r="E100" s="76"/>
      <c r="F100" s="76"/>
    </row>
    <row r="101" spans="1:6" s="96" customFormat="1" ht="13">
      <c r="A101" s="95" t="s">
        <v>316</v>
      </c>
      <c r="B101" s="102"/>
      <c r="C101" s="102"/>
      <c r="D101" s="102"/>
      <c r="E101" s="102"/>
      <c r="F101" s="102"/>
    </row>
    <row r="102" spans="1:6" s="96" customFormat="1" ht="13.5" customHeight="1">
      <c r="A102" s="95" t="s">
        <v>235</v>
      </c>
      <c r="B102" s="102"/>
      <c r="C102" s="102"/>
      <c r="D102" s="102"/>
      <c r="E102" s="102"/>
      <c r="F102" s="102"/>
    </row>
    <row r="103" spans="1:6" s="96" customFormat="1" ht="13">
      <c r="A103" s="95" t="s">
        <v>236</v>
      </c>
      <c r="B103" s="102"/>
      <c r="C103" s="102"/>
      <c r="D103" s="102"/>
      <c r="E103" s="102"/>
      <c r="F103" s="102"/>
    </row>
  </sheetData>
  <mergeCells count="5">
    <mergeCell ref="B70:C70"/>
    <mergeCell ref="B73:C73"/>
    <mergeCell ref="B84:C84"/>
    <mergeCell ref="B96:C96"/>
    <mergeCell ref="A100:C100"/>
  </mergeCells>
  <phoneticPr fontId="1"/>
  <pageMargins left="0.59055118110236227" right="0.39370078740157483" top="0.39370078740157483" bottom="0.39370078740157483" header="0.51181102362204722" footer="0.51181102362204722"/>
  <pageSetup paperSize="9" orientation="portrait" r:id="rId1"/>
  <headerFooter alignWithMargins="0"/>
  <rowBreaks count="2" manualBreakCount="2">
    <brk id="30" max="16383" man="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経費算出表</vt:lpstr>
      <vt:lpstr>医薬品治験 (ポイント表)</vt:lpstr>
      <vt:lpstr>経費説明</vt:lpstr>
      <vt:lpstr>'医薬品治験 (ポイント表)'!Print_Area</vt:lpstr>
      <vt:lpstr>'医薬品治験 (ポイント表)'!Print_Titles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2021-08-17T02:57:02Z</dcterms:created>
  <dcterms:modified xsi:type="dcterms:W3CDTF">2023-01-31T06:01:19Z</dcterms:modified>
</cp:coreProperties>
</file>